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ГРБС и источникам" sheetId="1" state="visible" r:id="rId1"/>
  </sheets>
  <definedNames>
    <definedName name="_xlnm._FilterDatabase" localSheetId="0" hidden="1">'По ГРБС и источникам'!$A$5:$I$5</definedName>
    <definedName name="Print_Titles" localSheetId="0" hidden="0">'По ГРБС и источникам'!$5:$5</definedName>
    <definedName name="_xlnm.Print_Area" localSheetId="0">'По ГРБС и источникам'!$A$1:$I$160</definedName>
    <definedName name="_xlnm._FilterDatabase" localSheetId="0" hidden="1">'По ГРБС и источникам'!$A$5:$I$5</definedName>
  </definedNames>
  <calcPr/>
</workbook>
</file>

<file path=xl/sharedStrings.xml><?xml version="1.0" encoding="utf-8"?>
<sst xmlns="http://schemas.openxmlformats.org/spreadsheetml/2006/main" count="130" uniqueCount="130">
  <si>
    <t xml:space="preserve">Приложение 2</t>
  </si>
  <si>
    <t xml:space="preserve">к пояснительной записке</t>
  </si>
  <si>
    <t xml:space="preserve">Оперативный анализ исполнения бюджета города Перми по расходам на 1 июня 2025 года</t>
  </si>
  <si>
    <t>тыс.руб.</t>
  </si>
  <si>
    <t>КВСР</t>
  </si>
  <si>
    <t xml:space="preserve">Наименование ГРБС</t>
  </si>
  <si>
    <t xml:space="preserve">Источники финансирования</t>
  </si>
  <si>
    <t xml:space="preserve">Ассигнования 2025 года</t>
  </si>
  <si>
    <t xml:space="preserve">Кассовый план января-мая 2025 года</t>
  </si>
  <si>
    <t xml:space="preserve">Кассовый расход на 01.06.2025</t>
  </si>
  <si>
    <t xml:space="preserve">% выпол-нения кассового плана января-мая 2025 года</t>
  </si>
  <si>
    <t xml:space="preserve">% выпол-нения годовых  ассигно-ваний</t>
  </si>
  <si>
    <t xml:space="preserve">Отклонение от установ-ленного уровня выполнения плана (95%)*</t>
  </si>
  <si>
    <t>163</t>
  </si>
  <si>
    <t xml:space="preserve">Департамент имущественных отношений администрации г.Перми</t>
  </si>
  <si>
    <t xml:space="preserve">Итого по КВСР 163 в т.ч.:</t>
  </si>
  <si>
    <t xml:space="preserve">расходы местного бюджета</t>
  </si>
  <si>
    <t xml:space="preserve">расходы, переданные из краевого бюджета на выполнение полномочий городского округа</t>
  </si>
  <si>
    <t xml:space="preserve">справочно: бюджетные инвестиции</t>
  </si>
  <si>
    <t>902</t>
  </si>
  <si>
    <t xml:space="preserve">Департамент финансов администрации г. Перми</t>
  </si>
  <si>
    <t xml:space="preserve">Итого по КВСР 902 в т.ч.:</t>
  </si>
  <si>
    <t xml:space="preserve">расходы местного бюджета без учета зарезервированных средств</t>
  </si>
  <si>
    <t xml:space="preserve">Содержание муниципальных органов города Перми</t>
  </si>
  <si>
    <t xml:space="preserve">Обеспечение деятельности (оказание услуг, выполнение работ) муницип.учреждений (организаций)- МКУ ЦБ</t>
  </si>
  <si>
    <t xml:space="preserve">Мероприятия, связанные с профилактикой распространения коронавирусной инфекции</t>
  </si>
  <si>
    <t xml:space="preserve">Мероприятия в сфере применения информационных технологий</t>
  </si>
  <si>
    <t xml:space="preserve">Исполнение обязательств по обслуживанию муниципального долга</t>
  </si>
  <si>
    <t xml:space="preserve">Средства на исполнение судебных актов, вступивших в законную силу</t>
  </si>
  <si>
    <t xml:space="preserve">расходы местного бюджета по зарезервированным средствам</t>
  </si>
  <si>
    <t xml:space="preserve">Резервный фонд администрации города Перми</t>
  </si>
  <si>
    <t>903</t>
  </si>
  <si>
    <t xml:space="preserve">Департамент градостроительства и архитектуры администрации города Перми</t>
  </si>
  <si>
    <t xml:space="preserve">Итого по КВСР 903 в т.ч.:</t>
  </si>
  <si>
    <t xml:space="preserve">расходы по выполнению госполномочий</t>
  </si>
  <si>
    <t xml:space="preserve">Управление записи актов гражданского состояния администрации города Перми</t>
  </si>
  <si>
    <t xml:space="preserve">Итого по КВСР 910 в т.ч.:</t>
  </si>
  <si>
    <t>915</t>
  </si>
  <si>
    <t xml:space="preserve">Управление по экологии и природопользованию администрации г. Перми</t>
  </si>
  <si>
    <t xml:space="preserve">Итого по КВСР 915 в т.ч.:</t>
  </si>
  <si>
    <t xml:space="preserve">Департамент культуры и молодежной политики администрации города Перми</t>
  </si>
  <si>
    <t xml:space="preserve">Итого по КВСР 924 в т.ч.:</t>
  </si>
  <si>
    <t>930</t>
  </si>
  <si>
    <t xml:space="preserve">Департамент образования администрации г.Перми</t>
  </si>
  <si>
    <t xml:space="preserve">Итого по КВСР 930 в т.ч.:</t>
  </si>
  <si>
    <t>931</t>
  </si>
  <si>
    <t xml:space="preserve">Администрация Ленинского района</t>
  </si>
  <si>
    <t xml:space="preserve">Итого по КВСР 931 в т.ч.:</t>
  </si>
  <si>
    <t>932</t>
  </si>
  <si>
    <t xml:space="preserve">Администрация Свердловского района</t>
  </si>
  <si>
    <t xml:space="preserve">Итого по КВСР 932 в т.ч.:</t>
  </si>
  <si>
    <t>933</t>
  </si>
  <si>
    <t xml:space="preserve">Администрация Мотовилихинского района</t>
  </si>
  <si>
    <t xml:space="preserve">Итого по КВСР 933 в т.ч.:</t>
  </si>
  <si>
    <t>934</t>
  </si>
  <si>
    <t xml:space="preserve">Администрация Дзержинского района</t>
  </si>
  <si>
    <t xml:space="preserve">Итого по КВСР 934 в т.ч.:</t>
  </si>
  <si>
    <t>935</t>
  </si>
  <si>
    <t xml:space="preserve">Администрация Индустриального района</t>
  </si>
  <si>
    <t xml:space="preserve">Итого по КВСР 935 в т.ч.:</t>
  </si>
  <si>
    <t>936</t>
  </si>
  <si>
    <t xml:space="preserve">Администрация Кировского района</t>
  </si>
  <si>
    <t xml:space="preserve">Итого по КВСР 936 в т.ч.:</t>
  </si>
  <si>
    <t>937</t>
  </si>
  <si>
    <t xml:space="preserve">Администрация Орджоникидзевского района</t>
  </si>
  <si>
    <t xml:space="preserve">Итого по КВСР 937 в т.ч.:</t>
  </si>
  <si>
    <t>938</t>
  </si>
  <si>
    <t xml:space="preserve">Администрация поселка Новые Ляды</t>
  </si>
  <si>
    <t xml:space="preserve">Итого по КВСР 938 в т.ч.:</t>
  </si>
  <si>
    <t>940</t>
  </si>
  <si>
    <t xml:space="preserve">Департамент жилищно-коммунального хозяйства администрации города Перми</t>
  </si>
  <si>
    <t xml:space="preserve">Итого по КВСР 940 в т.ч.:</t>
  </si>
  <si>
    <t>942</t>
  </si>
  <si>
    <t xml:space="preserve">Управление капитального строительства администрации г.Перми</t>
  </si>
  <si>
    <t xml:space="preserve">Итого по КВСР 942 в т.ч.:</t>
  </si>
  <si>
    <t>944</t>
  </si>
  <si>
    <t xml:space="preserve">Департамент дорог                        и благоустройства администрации г.Перми</t>
  </si>
  <si>
    <t xml:space="preserve">Итого по КВСР 944 в т.ч.:</t>
  </si>
  <si>
    <t xml:space="preserve">Итого по КВСР 944 (без учета средств на строительство трамвайных путей между станциями Пермь II и Пермь I) в т.ч.: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</si>
  <si>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трамв.путей между станц.ПермьII и ПермьI) </t>
  </si>
  <si>
    <t xml:space="preserve">справочно: бюджетные инвестиции (без учета средств на строительство трамвайных путей между станциями Пермь II и Пермь I) </t>
  </si>
  <si>
    <t>945</t>
  </si>
  <si>
    <t xml:space="preserve">Департамент транспорта администрации г.Перми</t>
  </si>
  <si>
    <t xml:space="preserve">Итого по КВСР 945 в т.ч.:</t>
  </si>
  <si>
    <t>950</t>
  </si>
  <si>
    <t xml:space="preserve">Контрольный департамент администрации г.Перми</t>
  </si>
  <si>
    <t xml:space="preserve">Итого по КВСР 950 в т.ч.:</t>
  </si>
  <si>
    <t>951</t>
  </si>
  <si>
    <t xml:space="preserve">Департамент экономики и промышленной политики администрации г.Перми</t>
  </si>
  <si>
    <t xml:space="preserve">Итого по КВСР 951 в т.ч.:</t>
  </si>
  <si>
    <t>955</t>
  </si>
  <si>
    <t xml:space="preserve">Департамент социальной политики администрации г.Перми</t>
  </si>
  <si>
    <t xml:space="preserve">Итого по КВСР 955 в т.ч.:</t>
  </si>
  <si>
    <t>964</t>
  </si>
  <si>
    <t xml:space="preserve">Департамент общественной безопасности администрации г.Перми</t>
  </si>
  <si>
    <t xml:space="preserve">Итого по КВСР 964 в т.ч.:</t>
  </si>
  <si>
    <t>975</t>
  </si>
  <si>
    <t xml:space="preserve">Администрация города Перми</t>
  </si>
  <si>
    <t xml:space="preserve">Итого по КВСР 975 в т.ч.:</t>
  </si>
  <si>
    <t>976</t>
  </si>
  <si>
    <t xml:space="preserve">Комитет по физической культуре и спорту администрации г. Перми</t>
  </si>
  <si>
    <t xml:space="preserve">Итого по КВСР 976 в т.ч.:</t>
  </si>
  <si>
    <t>977</t>
  </si>
  <si>
    <t xml:space="preserve">Контрольно-счетная палата города Перми</t>
  </si>
  <si>
    <t xml:space="preserve">Итого по КВСР 977 в т.ч.:</t>
  </si>
  <si>
    <t>978</t>
  </si>
  <si>
    <t xml:space="preserve">Городская избирательная комиссия города Перми</t>
  </si>
  <si>
    <t xml:space="preserve">Итого по КВСР 978 в т.ч.:</t>
  </si>
  <si>
    <t>985</t>
  </si>
  <si>
    <t xml:space="preserve">Пермская городская Дума</t>
  </si>
  <si>
    <t xml:space="preserve">Итого по КВСР 985 в т.ч.:</t>
  </si>
  <si>
    <t>991</t>
  </si>
  <si>
    <t xml:space="preserve">Управление жилищных отношений администрации г.Перми</t>
  </si>
  <si>
    <t xml:space="preserve">Итого по КВСР 991 в т.ч.:</t>
  </si>
  <si>
    <t>992</t>
  </si>
  <si>
    <t xml:space="preserve">Департамент земельных отношений администрации г. Перми</t>
  </si>
  <si>
    <t xml:space="preserve">Итого по КВСР 992 в т.ч.:</t>
  </si>
  <si>
    <t xml:space="preserve">Нераспределенные МБТ </t>
  </si>
  <si>
    <t>х</t>
  </si>
  <si>
    <t xml:space="preserve">Cофинансирование проекта инициативного бюджетирования                                                                                                                         (расходы за счет безвозмездных поступлений от физических лиц)</t>
  </si>
  <si>
    <t xml:space="preserve">Всего расходов без учета зарезервированных средств</t>
  </si>
  <si>
    <t xml:space="preserve">Всего расходов без учета зарезервированных средств (без учета средств на строительство трамвайных путей между станциями Пермь II и Пермь I) </t>
  </si>
  <si>
    <t xml:space="preserve">в том числе: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</si>
  <si>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трамвайных путей между станциями Пермь II и Пермь I) </t>
  </si>
  <si>
    <t xml:space="preserve">ВСЕГО РАСХОДОВ</t>
  </si>
  <si>
    <t xml:space="preserve">ВСЕГО РАСХОДОВ (без учета средств на строительство трамвайных путей между станциями Пермь II и Пермь I) </t>
  </si>
  <si>
    <t xml:space="preserve">расходы  местного бюджета с учетом зарезервированных средств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</si>
  <si>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</si>
  <si>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 -  годовые ассигнования и кассовый план ГРБС в части расходов за счет средств краевого бюджета, передаваемых на выполнение гос.полномочий и полномочий городского округа, будут уточняться. </t>
  </si>
  <si>
    <t xml:space="preserve"> *   расчётный уровень установлен исходя из 95,0 % исполнения кассового плана по расходам за январь-май 2025 года.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</si>
</sst>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"/>
    <numFmt numFmtId="161" formatCode="0.0"/>
  </numFmts>
  <fonts count="32">
    <font>
      <sz val="10.000000"/>
      <color theme="1"/>
      <name val="Arial"/>
    </font>
    <font>
      <sz val="10.000000"/>
      <name val="Times New Roman"/>
    </font>
    <font>
      <sz val="10.000000"/>
      <name val="Arial"/>
    </font>
    <font>
      <sz val="11.000000"/>
      <name val="Times New Roman"/>
    </font>
    <font>
      <b/>
      <sz val="12.000000"/>
      <name val="Times New Roman"/>
    </font>
    <font>
      <b/>
      <sz val="10.000000"/>
      <name val="Times New Roman"/>
    </font>
    <font>
      <b/>
      <sz val="9.000000"/>
      <name val="Times New Roman"/>
    </font>
    <font>
      <b/>
      <sz val="11.000000"/>
      <name val="Times New Roman"/>
    </font>
    <font>
      <sz val="11.000000"/>
      <name val="Arial"/>
    </font>
    <font>
      <b/>
      <sz val="10.000000"/>
      <name val="Arial"/>
    </font>
    <font>
      <sz val="10.000000"/>
      <color indexed="2"/>
      <name val="Arial"/>
    </font>
    <font>
      <i/>
      <sz val="10.000000"/>
      <name val="Times New Roman"/>
    </font>
    <font>
      <i/>
      <sz val="10.000000"/>
      <name val="Arial"/>
    </font>
    <font>
      <sz val="10.000000"/>
      <color rgb="FFC00000"/>
      <name val="Arial"/>
    </font>
    <font>
      <sz val="10.000000"/>
      <color rgb="FFC00000"/>
      <name val="Times New Roman"/>
    </font>
    <font>
      <b/>
      <sz val="10.000000"/>
      <color indexed="2"/>
      <name val="Arial"/>
    </font>
    <font>
      <i/>
      <sz val="10.000000"/>
      <color rgb="FFC00000"/>
      <name val="Times New Roman"/>
    </font>
    <font>
      <i/>
      <sz val="10.000000"/>
      <color indexed="2"/>
      <name val="Arial"/>
    </font>
    <font>
      <sz val="10.000000"/>
      <color rgb="FF7030A0"/>
      <name val="Times New Roman"/>
    </font>
    <font>
      <sz val="10.000000"/>
      <color indexed="30"/>
      <name val="Arial"/>
    </font>
    <font>
      <sz val="10.000000"/>
      <color indexed="60"/>
      <name val="Arial"/>
    </font>
    <font>
      <b/>
      <sz val="11.000000"/>
      <color rgb="FFC00000"/>
      <name val="Times New Roman"/>
    </font>
    <font>
      <b/>
      <sz val="10.000000"/>
      <color rgb="FFC00000"/>
      <name val="Times New Roman"/>
    </font>
    <font>
      <b/>
      <sz val="8.000000"/>
      <name val="Times New Roman"/>
    </font>
    <font>
      <sz val="10.000000"/>
      <color rgb="FF7030A0"/>
      <name val="Arial"/>
    </font>
    <font>
      <b/>
      <sz val="10.000000"/>
      <color rgb="FF7030A0"/>
      <name val="Times New Roman"/>
    </font>
    <font>
      <b/>
      <i/>
      <sz val="12.000000"/>
      <name val="Times New Roman"/>
    </font>
    <font>
      <b/>
      <i/>
      <sz val="11.000000"/>
      <name val="Times New Roman"/>
    </font>
    <font>
      <b/>
      <i/>
      <sz val="11.000000"/>
      <color rgb="FFC00000"/>
      <name val="Times New Roman"/>
    </font>
    <font>
      <b/>
      <i/>
      <sz val="10.000000"/>
      <name val="Times New Roman"/>
    </font>
    <font>
      <sz val="11.000000"/>
      <color rgb="FFC00000"/>
      <name val="Times New Roman"/>
    </font>
    <font>
      <sz val="10.000000"/>
      <color indexed="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theme="0" tint="-0.049958800012207406"/>
        <bgColor theme="0" tint="-0.049958800012207406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indexed="42"/>
        <bgColor indexed="42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222">
    <xf fontId="0" fillId="0" borderId="0" numFmtId="0" xfId="0"/>
    <xf fontId="1" fillId="2" borderId="0" numFmtId="160" xfId="0" applyNumberFormat="1" applyFont="1" applyFill="1"/>
    <xf fontId="2" fillId="2" borderId="0" numFmtId="160" xfId="0" applyNumberFormat="1" applyFont="1" applyFill="1"/>
    <xf fontId="2" fillId="0" borderId="0" numFmtId="160" xfId="0" applyNumberFormat="1" applyFont="1"/>
    <xf fontId="2" fillId="0" borderId="0" numFmtId="160" xfId="0" applyNumberFormat="1" applyFont="1" applyAlignment="1">
      <alignment horizontal="center"/>
    </xf>
    <xf fontId="1" fillId="0" borderId="0" numFmtId="160" xfId="0" applyNumberFormat="1" applyFont="1"/>
    <xf fontId="3" fillId="0" borderId="0" numFmtId="160" xfId="0" applyNumberFormat="1" applyFont="1" applyAlignment="1">
      <alignment horizontal="right"/>
    </xf>
    <xf fontId="0" fillId="0" borderId="0" numFmtId="0" xfId="0"/>
    <xf fontId="4" fillId="0" borderId="0" numFmtId="160" xfId="0" applyNumberFormat="1" applyFont="1" applyAlignment="1">
      <alignment horizontal="center"/>
    </xf>
    <xf fontId="5" fillId="0" borderId="0" numFmtId="160" xfId="0" applyNumberFormat="1" applyFont="1"/>
    <xf fontId="1" fillId="0" borderId="0" numFmtId="160" xfId="0" applyNumberFormat="1" applyFont="1" applyAlignment="1">
      <alignment horizontal="right"/>
    </xf>
    <xf fontId="1" fillId="0" borderId="0" numFmtId="160" xfId="0" applyNumberFormat="1" applyFont="1" applyAlignment="1">
      <alignment horizontal="center" vertical="center"/>
    </xf>
    <xf fontId="6" fillId="2" borderId="1" numFmtId="160" xfId="0" applyNumberFormat="1" applyFont="1" applyFill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 wrapText="1"/>
    </xf>
    <xf fontId="6" fillId="0" borderId="1" numFmtId="161" xfId="0" applyNumberFormat="1" applyFont="1" applyBorder="1" applyAlignment="1">
      <alignment horizontal="center" vertical="center" wrapText="1"/>
    </xf>
    <xf fontId="2" fillId="0" borderId="0" numFmtId="0" xfId="0" applyFont="1"/>
    <xf fontId="5" fillId="0" borderId="1" numFmtId="160" xfId="0" applyNumberFormat="1" applyFont="1" applyBorder="1" applyAlignment="1">
      <alignment horizontal="center" vertical="center" wrapText="1"/>
    </xf>
    <xf fontId="5" fillId="0" borderId="1" numFmtId="160" xfId="0" applyNumberFormat="1" applyFont="1" applyBorder="1" applyAlignment="1">
      <alignment horizontal="left" vertical="center" wrapText="1"/>
    </xf>
    <xf fontId="7" fillId="0" borderId="1" numFmtId="160" xfId="0" applyNumberFormat="1" applyFont="1" applyBorder="1" applyAlignment="1" applyProtection="1">
      <alignment horizontal="center" vertical="center" wrapText="1"/>
    </xf>
    <xf fontId="7" fillId="2" borderId="1" numFmtId="160" xfId="0" applyNumberFormat="1" applyFont="1" applyFill="1" applyBorder="1" applyAlignment="1">
      <alignment horizontal="center" vertical="center"/>
    </xf>
    <xf fontId="8" fillId="0" borderId="0" numFmtId="0" xfId="0" applyFont="1"/>
    <xf fontId="9" fillId="0" borderId="0" numFmtId="0" xfId="0" applyFont="1"/>
    <xf fontId="5" fillId="0" borderId="2" numFmtId="160" xfId="0" applyNumberFormat="1" applyFont="1" applyBorder="1" applyAlignment="1">
      <alignment horizontal="center" vertical="center" wrapText="1"/>
    </xf>
    <xf fontId="5" fillId="0" borderId="3" numFmtId="160" xfId="0" applyNumberFormat="1" applyFont="1" applyBorder="1" applyAlignment="1">
      <alignment horizontal="center" vertical="center" wrapText="1"/>
    </xf>
    <xf fontId="1" fillId="0" borderId="4" numFmtId="160" xfId="0" applyNumberFormat="1" applyFont="1" applyBorder="1" applyAlignment="1">
      <alignment horizontal="left" vertical="center" wrapText="1"/>
    </xf>
    <xf fontId="1" fillId="0" borderId="0" numFmtId="160" xfId="0" applyNumberFormat="1" applyFont="1" applyAlignment="1" applyProtection="1">
      <alignment horizontal="center" vertical="center" wrapText="1"/>
    </xf>
    <xf fontId="1" fillId="0" borderId="1" numFmtId="160" xfId="0" applyNumberFormat="1" applyFont="1" applyBorder="1" applyAlignment="1" applyProtection="1">
      <alignment horizontal="center" vertical="center" wrapText="1"/>
    </xf>
    <xf fontId="1" fillId="2" borderId="1" numFmtId="160" xfId="0" applyNumberFormat="1" applyFont="1" applyFill="1" applyBorder="1" applyAlignment="1">
      <alignment horizontal="center" vertical="center"/>
    </xf>
    <xf fontId="10" fillId="0" borderId="0" numFmtId="0" xfId="0" applyFont="1"/>
    <xf fontId="5" fillId="0" borderId="5" numFmtId="160" xfId="0" applyNumberFormat="1" applyFont="1" applyBorder="1" applyAlignment="1">
      <alignment horizontal="center" vertical="center" wrapText="1"/>
    </xf>
    <xf fontId="5" fillId="0" borderId="6" numFmtId="160" xfId="0" applyNumberFormat="1" applyFont="1" applyBorder="1" applyAlignment="1">
      <alignment horizontal="center" vertical="center" wrapText="1"/>
    </xf>
    <xf fontId="5" fillId="0" borderId="7" numFmtId="160" xfId="0" applyNumberFormat="1" applyFont="1" applyBorder="1" applyAlignment="1">
      <alignment horizontal="center" vertical="center" wrapText="1"/>
    </xf>
    <xf fontId="5" fillId="0" borderId="8" numFmtId="160" xfId="0" applyNumberFormat="1" applyFont="1" applyBorder="1" applyAlignment="1">
      <alignment horizontal="center" vertical="center" wrapText="1"/>
    </xf>
    <xf fontId="11" fillId="3" borderId="1" numFmtId="160" xfId="0" applyNumberFormat="1" applyFont="1" applyFill="1" applyBorder="1" applyAlignment="1">
      <alignment horizontal="left" vertical="center" wrapText="1"/>
    </xf>
    <xf fontId="11" fillId="3" borderId="1" numFmtId="160" xfId="0" applyNumberFormat="1" applyFont="1" applyFill="1" applyBorder="1" applyAlignment="1" applyProtection="1">
      <alignment horizontal="center" vertical="center" wrapText="1"/>
    </xf>
    <xf fontId="11" fillId="4" borderId="1" numFmtId="160" xfId="0" applyNumberFormat="1" applyFont="1" applyFill="1" applyBorder="1" applyAlignment="1" applyProtection="1">
      <alignment horizontal="center" vertical="center" wrapText="1"/>
    </xf>
    <xf fontId="11" fillId="4" borderId="1" numFmtId="160" xfId="0" applyNumberFormat="1" applyFont="1" applyFill="1" applyBorder="1" applyAlignment="1">
      <alignment horizontal="center" vertical="center"/>
    </xf>
    <xf fontId="7" fillId="0" borderId="9" numFmtId="160" xfId="0" applyNumberFormat="1" applyFont="1" applyBorder="1" applyAlignment="1" applyProtection="1">
      <alignment horizontal="center" vertical="center" wrapText="1"/>
    </xf>
    <xf fontId="1" fillId="0" borderId="2" numFmtId="160" xfId="0" applyNumberFormat="1" applyFont="1" applyBorder="1" applyAlignment="1">
      <alignment horizontal="center" vertical="center" wrapText="1"/>
    </xf>
    <xf fontId="1" fillId="0" borderId="3" numFmtId="160" xfId="0" applyNumberFormat="1" applyFont="1" applyBorder="1" applyAlignment="1">
      <alignment horizontal="center" vertical="center" wrapText="1"/>
    </xf>
    <xf fontId="11" fillId="5" borderId="10" numFmtId="160" xfId="0" applyNumberFormat="1" applyFont="1" applyFill="1" applyBorder="1" applyAlignment="1">
      <alignment horizontal="left" vertical="center" wrapText="1"/>
    </xf>
    <xf fontId="11" fillId="0" borderId="11" numFmtId="160" xfId="0" applyNumberFormat="1" applyFont="1" applyBorder="1" applyAlignment="1" applyProtection="1">
      <alignment horizontal="center" vertical="center" wrapText="1"/>
    </xf>
    <xf fontId="11" fillId="0" borderId="1" numFmtId="160" xfId="0" applyNumberFormat="1" applyFont="1" applyBorder="1" applyAlignment="1" applyProtection="1">
      <alignment horizontal="center" vertical="center" wrapText="1"/>
    </xf>
    <xf fontId="11" fillId="2" borderId="1" numFmtId="160" xfId="0" applyNumberFormat="1" applyFont="1" applyFill="1" applyBorder="1" applyAlignment="1">
      <alignment horizontal="center" vertical="center"/>
    </xf>
    <xf fontId="12" fillId="0" borderId="0" numFmtId="0" xfId="0" applyFont="1"/>
    <xf fontId="1" fillId="0" borderId="5" numFmtId="160" xfId="0" applyNumberFormat="1" applyFont="1" applyBorder="1" applyAlignment="1">
      <alignment horizontal="center" vertical="center" wrapText="1"/>
    </xf>
    <xf fontId="1" fillId="0" borderId="6" numFmtId="160" xfId="0" applyNumberFormat="1" applyFont="1" applyBorder="1" applyAlignment="1">
      <alignment horizontal="center" vertical="center" wrapText="1"/>
    </xf>
    <xf fontId="1" fillId="5" borderId="4" numFmtId="160" xfId="0" applyNumberFormat="1" applyFont="1" applyFill="1" applyBorder="1" applyAlignment="1">
      <alignment horizontal="left" vertical="center" wrapText="1"/>
    </xf>
    <xf fontId="1" fillId="0" borderId="12" numFmtId="160" xfId="0" applyNumberFormat="1" applyFont="1" applyBorder="1" applyAlignment="1" applyProtection="1">
      <alignment horizontal="center" vertical="center" wrapText="1"/>
    </xf>
    <xf fontId="13" fillId="0" borderId="0" numFmtId="0" xfId="0" applyFont="1"/>
    <xf fontId="14" fillId="0" borderId="5" numFmtId="160" xfId="0" applyNumberFormat="1" applyFont="1" applyBorder="1" applyAlignment="1">
      <alignment horizontal="center" vertical="center" wrapText="1"/>
    </xf>
    <xf fontId="14" fillId="0" borderId="6" numFmtId="160" xfId="0" applyNumberFormat="1" applyFont="1" applyBorder="1" applyAlignment="1">
      <alignment horizontal="center" vertical="center" wrapText="1"/>
    </xf>
    <xf fontId="14" fillId="5" borderId="4" numFmtId="160" xfId="0" applyNumberFormat="1" applyFont="1" applyFill="1" applyBorder="1" applyAlignment="1">
      <alignment horizontal="left" vertical="center" wrapText="1"/>
    </xf>
    <xf fontId="14" fillId="0" borderId="1" numFmtId="160" xfId="0" applyNumberFormat="1" applyFont="1" applyBorder="1" applyAlignment="1" applyProtection="1">
      <alignment horizontal="center" vertical="center" wrapText="1"/>
    </xf>
    <xf fontId="14" fillId="2" borderId="1" numFmtId="160" xfId="0" applyNumberFormat="1" applyFont="1" applyFill="1" applyBorder="1" applyAlignment="1">
      <alignment horizontal="center" vertical="center"/>
    </xf>
    <xf fontId="14" fillId="0" borderId="9" numFmtId="160" xfId="0" applyNumberFormat="1" applyFont="1" applyBorder="1" applyAlignment="1" applyProtection="1">
      <alignment horizontal="center" vertical="center" wrapText="1"/>
    </xf>
    <xf fontId="14" fillId="0" borderId="7" numFmtId="160" xfId="0" applyNumberFormat="1" applyFont="1" applyBorder="1" applyAlignment="1">
      <alignment horizontal="center" vertical="center" wrapText="1"/>
    </xf>
    <xf fontId="14" fillId="0" borderId="8" numFmtId="160" xfId="0" applyNumberFormat="1" applyFont="1" applyBorder="1" applyAlignment="1">
      <alignment horizontal="center" vertical="center" wrapText="1"/>
    </xf>
    <xf fontId="14" fillId="0" borderId="4" numFmtId="160" xfId="0" applyNumberFormat="1" applyFont="1" applyBorder="1" applyAlignment="1">
      <alignment horizontal="left" vertical="center" wrapText="1"/>
    </xf>
    <xf fontId="2" fillId="2" borderId="0" numFmtId="0" xfId="0" applyFont="1" applyFill="1"/>
    <xf fontId="1" fillId="0" borderId="1" numFmtId="160" xfId="0" applyNumberFormat="1" applyFont="1" applyBorder="1" applyAlignment="1">
      <alignment horizontal="left" vertical="center" wrapText="1"/>
    </xf>
    <xf fontId="10" fillId="2" borderId="0" numFmtId="0" xfId="0" applyFont="1" applyFill="1"/>
    <xf fontId="1" fillId="0" borderId="7" numFmtId="160" xfId="0" applyNumberFormat="1" applyFont="1" applyBorder="1" applyAlignment="1">
      <alignment horizontal="center" vertical="center" wrapText="1"/>
    </xf>
    <xf fontId="1" fillId="0" borderId="8" numFmtId="160" xfId="0" applyNumberFormat="1" applyFont="1" applyBorder="1" applyAlignment="1">
      <alignment horizontal="center" vertical="center" wrapText="1"/>
    </xf>
    <xf fontId="5" fillId="0" borderId="9" numFmtId="3" xfId="0" applyNumberFormat="1" applyFont="1" applyBorder="1" applyAlignment="1">
      <alignment horizontal="center" vertical="center" wrapText="1"/>
    </xf>
    <xf fontId="5" fillId="0" borderId="9" numFmtId="160" xfId="0" applyNumberFormat="1" applyFont="1" applyBorder="1" applyAlignment="1">
      <alignment horizontal="left" vertical="center" wrapText="1"/>
    </xf>
    <xf fontId="1" fillId="0" borderId="13" numFmtId="160" xfId="0" applyNumberFormat="1" applyFont="1" applyBorder="1" applyAlignment="1">
      <alignment horizontal="center" vertical="center" wrapText="1"/>
    </xf>
    <xf fontId="1" fillId="0" borderId="14" numFmtId="160" xfId="0" applyNumberFormat="1" applyFont="1" applyBorder="1" applyAlignment="1">
      <alignment horizontal="center" vertical="center" wrapText="1"/>
    </xf>
    <xf fontId="1" fillId="0" borderId="6" numFmtId="160" xfId="0" applyNumberFormat="1" applyFont="1" applyBorder="1" applyAlignment="1" applyProtection="1">
      <alignment horizontal="center" vertical="center" wrapText="1"/>
    </xf>
    <xf fontId="3" fillId="0" borderId="1" numFmtId="160" xfId="0" applyNumberFormat="1" applyFont="1" applyBorder="1" applyAlignment="1" applyProtection="1">
      <alignment horizontal="center" vertical="center" wrapText="1"/>
    </xf>
    <xf fontId="3" fillId="2" borderId="1" numFmtId="160" xfId="0" applyNumberFormat="1" applyFont="1" applyFill="1" applyBorder="1" applyAlignment="1">
      <alignment horizontal="center" vertical="center"/>
    </xf>
    <xf fontId="1" fillId="0" borderId="15" numFmtId="160" xfId="0" applyNumberFormat="1" applyFont="1" applyBorder="1" applyAlignment="1">
      <alignment horizontal="center" vertical="center" wrapText="1"/>
    </xf>
    <xf fontId="1" fillId="0" borderId="16" numFmtId="160" xfId="0" applyNumberFormat="1" applyFont="1" applyBorder="1" applyAlignment="1">
      <alignment horizontal="center" vertical="center" wrapText="1"/>
    </xf>
    <xf fontId="1" fillId="0" borderId="10" numFmtId="160" xfId="0" applyNumberFormat="1" applyFont="1" applyBorder="1" applyAlignment="1">
      <alignment horizontal="left" vertical="center" wrapText="1"/>
    </xf>
    <xf fontId="1" fillId="6" borderId="1" numFmtId="160" xfId="0" applyNumberFormat="1" applyFont="1" applyFill="1" applyBorder="1" applyAlignment="1" applyProtection="1">
      <alignment horizontal="center" vertical="center" wrapText="1"/>
    </xf>
    <xf fontId="1" fillId="0" borderId="4" numFmtId="160" xfId="0" applyNumberFormat="1" applyFont="1" applyBorder="1" applyAlignment="1" applyProtection="1">
      <alignment horizontal="center" vertical="center" wrapText="1"/>
    </xf>
    <xf fontId="5" fillId="0" borderId="7" numFmtId="160" xfId="0" applyNumberFormat="1" applyFont="1" applyBorder="1" applyAlignment="1">
      <alignment vertical="center" wrapText="1"/>
    </xf>
    <xf fontId="5" fillId="0" borderId="8" numFmtId="160" xfId="0" applyNumberFormat="1" applyFont="1" applyBorder="1" applyAlignment="1">
      <alignment vertical="center" wrapText="1"/>
    </xf>
    <xf fontId="14" fillId="0" borderId="0" numFmtId="160" xfId="0" applyNumberFormat="1" applyFont="1" applyAlignment="1" applyProtection="1">
      <alignment horizontal="center" vertical="center" wrapText="1"/>
    </xf>
    <xf fontId="5" fillId="0" borderId="9" numFmtId="160" xfId="0" applyNumberFormat="1" applyFont="1" applyBorder="1" applyAlignment="1">
      <alignment horizontal="center" vertical="center" wrapText="1"/>
    </xf>
    <xf fontId="15" fillId="0" borderId="0" numFmtId="0" xfId="0" applyFont="1"/>
    <xf fontId="1" fillId="0" borderId="9" numFmtId="160" xfId="0" applyNumberFormat="1" applyFont="1" applyBorder="1" applyAlignment="1" applyProtection="1">
      <alignment horizontal="center" vertical="center" wrapText="1"/>
    </xf>
    <xf fontId="1" fillId="0" borderId="11" numFmtId="160" xfId="0" applyNumberFormat="1" applyFont="1" applyBorder="1" applyAlignment="1" applyProtection="1">
      <alignment horizontal="center" vertical="center" wrapText="1"/>
    </xf>
    <xf fontId="11" fillId="4" borderId="1" numFmtId="160" xfId="0" applyNumberFormat="1" applyFont="1" applyFill="1" applyBorder="1" applyAlignment="1">
      <alignment horizontal="left" vertical="center" wrapText="1"/>
    </xf>
    <xf fontId="16" fillId="0" borderId="1" numFmtId="160" xfId="0" applyNumberFormat="1" applyFont="1" applyBorder="1" applyAlignment="1" applyProtection="1">
      <alignment horizontal="center" vertical="center" wrapText="1"/>
    </xf>
    <xf fontId="16" fillId="4" borderId="12" numFmtId="160" xfId="0" applyNumberFormat="1" applyFont="1" applyFill="1" applyBorder="1" applyAlignment="1" applyProtection="1">
      <alignment horizontal="center" vertical="center" wrapText="1"/>
    </xf>
    <xf fontId="14" fillId="4" borderId="1" numFmtId="160" xfId="0" applyNumberFormat="1" applyFont="1" applyFill="1" applyBorder="1" applyAlignment="1" applyProtection="1">
      <alignment horizontal="center" vertical="center" wrapText="1"/>
    </xf>
    <xf fontId="14" fillId="4" borderId="1" numFmtId="160" xfId="0" applyNumberFormat="1" applyFont="1" applyFill="1" applyBorder="1" applyAlignment="1">
      <alignment horizontal="center" vertical="center"/>
    </xf>
    <xf fontId="1" fillId="0" borderId="1" numFmtId="160" xfId="0" applyNumberFormat="1" applyFont="1" applyBorder="1" applyAlignment="1">
      <alignment horizontal="center" vertical="center" wrapText="1"/>
    </xf>
    <xf fontId="1" fillId="0" borderId="17" numFmtId="160" xfId="0" applyNumberFormat="1" applyFont="1" applyBorder="1" applyAlignment="1" applyProtection="1">
      <alignment horizontal="center" vertical="center" wrapText="1"/>
    </xf>
    <xf fontId="1" fillId="2" borderId="4" numFmtId="160" xfId="0" applyNumberFormat="1" applyFont="1" applyFill="1" applyBorder="1" applyAlignment="1">
      <alignment horizontal="center" vertical="center"/>
    </xf>
    <xf fontId="1" fillId="0" borderId="3" numFmtId="160" xfId="0" applyNumberFormat="1" applyFont="1" applyBorder="1" applyAlignment="1">
      <alignment horizontal="left" vertical="center" wrapText="1"/>
    </xf>
    <xf fontId="1" fillId="6" borderId="11" numFmtId="160" xfId="0" applyNumberFormat="1" applyFont="1" applyFill="1" applyBorder="1" applyAlignment="1" applyProtection="1">
      <alignment horizontal="center" vertical="center" wrapText="1"/>
    </xf>
    <xf fontId="1" fillId="0" borderId="7" numFmtId="160" xfId="0" applyNumberFormat="1" applyFont="1" applyBorder="1" applyAlignment="1">
      <alignment vertical="center" wrapText="1"/>
    </xf>
    <xf fontId="1" fillId="0" borderId="8" numFmtId="160" xfId="0" applyNumberFormat="1" applyFont="1" applyBorder="1" applyAlignment="1">
      <alignment vertical="center" wrapText="1"/>
    </xf>
    <xf fontId="11" fillId="4" borderId="4" numFmtId="160" xfId="0" applyNumberFormat="1" applyFont="1" applyFill="1" applyBorder="1" applyAlignment="1">
      <alignment horizontal="left" vertical="center" wrapText="1"/>
    </xf>
    <xf fontId="16" fillId="0" borderId="17" numFmtId="160" xfId="0" applyNumberFormat="1" applyFont="1" applyBorder="1" applyAlignment="1" applyProtection="1">
      <alignment horizontal="center" vertical="center" wrapText="1"/>
    </xf>
    <xf fontId="16" fillId="0" borderId="11" numFmtId="160" xfId="0" applyNumberFormat="1" applyFont="1" applyBorder="1" applyAlignment="1" applyProtection="1">
      <alignment horizontal="center" vertical="center" wrapText="1"/>
    </xf>
    <xf fontId="16" fillId="4" borderId="11" numFmtId="160" xfId="0" applyNumberFormat="1" applyFont="1" applyFill="1" applyBorder="1" applyAlignment="1" applyProtection="1">
      <alignment horizontal="center" vertical="center" wrapText="1"/>
    </xf>
    <xf fontId="11" fillId="4" borderId="11" numFmtId="160" xfId="0" applyNumberFormat="1" applyFont="1" applyFill="1" applyBorder="1" applyAlignment="1" applyProtection="1">
      <alignment horizontal="center" vertical="center" wrapText="1"/>
    </xf>
    <xf fontId="11" fillId="4" borderId="4" numFmtId="160" xfId="0" applyNumberFormat="1" applyFont="1" applyFill="1" applyBorder="1" applyAlignment="1">
      <alignment horizontal="center" vertical="center"/>
    </xf>
    <xf fontId="5" fillId="0" borderId="12" numFmtId="160" xfId="0" applyNumberFormat="1" applyFont="1" applyBorder="1" applyAlignment="1">
      <alignment horizontal="center" vertical="center" wrapText="1"/>
    </xf>
    <xf fontId="5" fillId="0" borderId="12" numFmtId="160" xfId="0" applyNumberFormat="1" applyFont="1" applyBorder="1" applyAlignment="1">
      <alignment horizontal="left" vertical="center" wrapText="1"/>
    </xf>
    <xf fontId="7" fillId="0" borderId="17" numFmtId="160" xfId="0" applyNumberFormat="1" applyFont="1" applyBorder="1" applyAlignment="1" applyProtection="1">
      <alignment horizontal="center" vertical="center" wrapText="1"/>
    </xf>
    <xf fontId="7" fillId="0" borderId="11" numFmtId="160" xfId="0" applyNumberFormat="1" applyFont="1" applyBorder="1" applyAlignment="1" applyProtection="1">
      <alignment horizontal="center" vertical="center" wrapText="1"/>
    </xf>
    <xf fontId="7" fillId="0" borderId="11" numFmtId="4" xfId="0" applyNumberFormat="1" applyFont="1" applyBorder="1" applyAlignment="1" applyProtection="1">
      <alignment horizontal="center" vertical="center" wrapText="1"/>
    </xf>
    <xf fontId="7" fillId="2" borderId="4" numFmtId="160" xfId="0" applyNumberFormat="1" applyFont="1" applyFill="1" applyBorder="1" applyAlignment="1">
      <alignment horizontal="center" vertical="center"/>
    </xf>
    <xf fontId="1" fillId="0" borderId="1" numFmtId="4" xfId="0" applyNumberFormat="1" applyFont="1" applyBorder="1" applyAlignment="1" applyProtection="1">
      <alignment horizontal="center" vertical="center" wrapText="1"/>
    </xf>
    <xf fontId="1" fillId="6" borderId="0" numFmtId="160" xfId="0" applyNumberFormat="1" applyFont="1" applyFill="1" applyAlignment="1" applyProtection="1">
      <alignment horizontal="center" vertical="center" wrapText="1"/>
    </xf>
    <xf fontId="7" fillId="5" borderId="1" numFmtId="160" xfId="0" applyNumberFormat="1" applyFont="1" applyFill="1" applyBorder="1" applyAlignment="1" applyProtection="1">
      <alignment horizontal="center" vertical="center" wrapText="1"/>
    </xf>
    <xf fontId="1" fillId="0" borderId="12" numFmtId="160" xfId="0" applyNumberFormat="1" applyFont="1" applyBorder="1" applyAlignment="1">
      <alignment horizontal="left" vertical="center" wrapText="1"/>
    </xf>
    <xf fontId="1" fillId="5" borderId="1" numFmtId="160" xfId="0" applyNumberFormat="1" applyFont="1" applyFill="1" applyBorder="1" applyAlignment="1" applyProtection="1">
      <alignment horizontal="center" vertical="center" wrapText="1"/>
    </xf>
    <xf fontId="1" fillId="5" borderId="17" numFmtId="160" xfId="0" applyNumberFormat="1" applyFont="1" applyFill="1" applyBorder="1" applyAlignment="1" applyProtection="1">
      <alignment horizontal="center" vertical="center" wrapText="1"/>
    </xf>
    <xf fontId="1" fillId="0" borderId="4" numFmtId="4" xfId="0" applyNumberFormat="1" applyFont="1" applyBorder="1" applyAlignment="1" applyProtection="1">
      <alignment horizontal="center" vertical="center" wrapText="1"/>
    </xf>
    <xf fontId="1" fillId="2" borderId="1" numFmtId="4" xfId="0" applyNumberFormat="1" applyFont="1" applyFill="1" applyBorder="1" applyAlignment="1">
      <alignment horizontal="center" vertical="center"/>
    </xf>
    <xf fontId="5" fillId="0" borderId="18" numFmtId="160" xfId="0" applyNumberFormat="1" applyFont="1" applyBorder="1" applyAlignment="1">
      <alignment horizontal="center" vertical="center" wrapText="1"/>
    </xf>
    <xf fontId="5" fillId="0" borderId="19" numFmtId="160" xfId="0" applyNumberFormat="1" applyFont="1" applyBorder="1" applyAlignment="1">
      <alignment horizontal="left" vertical="center" wrapText="1"/>
    </xf>
    <xf fontId="5" fillId="0" borderId="4" numFmtId="160" xfId="0" applyNumberFormat="1" applyFont="1" applyBorder="1" applyAlignment="1">
      <alignment horizontal="left" vertical="center" wrapText="1"/>
    </xf>
    <xf fontId="1" fillId="6" borderId="17" numFmtId="160" xfId="0" applyNumberFormat="1" applyFont="1" applyFill="1" applyBorder="1" applyAlignment="1" applyProtection="1">
      <alignment horizontal="center" vertical="center" wrapText="1"/>
    </xf>
    <xf fontId="11" fillId="4" borderId="3" numFmtId="160" xfId="0" applyNumberFormat="1" applyFont="1" applyFill="1" applyBorder="1" applyAlignment="1">
      <alignment horizontal="left" vertical="center" wrapText="1"/>
    </xf>
    <xf fontId="17" fillId="0" borderId="0" numFmtId="0" xfId="0" applyFont="1"/>
    <xf fontId="1" fillId="0" borderId="1" numFmtId="160" xfId="0" applyNumberFormat="1" applyFont="1" applyBorder="1" applyAlignment="1">
      <alignment horizontal="center" vertical="center"/>
    </xf>
    <xf fontId="18" fillId="0" borderId="1" numFmtId="160" xfId="0" applyNumberFormat="1" applyFont="1" applyBorder="1" applyAlignment="1">
      <alignment horizontal="left" vertical="center" wrapText="1"/>
    </xf>
    <xf fontId="16" fillId="4" borderId="1" numFmtId="160" xfId="0" applyNumberFormat="1" applyFont="1" applyFill="1" applyBorder="1" applyAlignment="1" applyProtection="1">
      <alignment horizontal="center" vertical="center" wrapText="1"/>
    </xf>
    <xf fontId="1" fillId="0" borderId="8" numFmtId="160" xfId="0" applyNumberFormat="1" applyFont="1" applyBorder="1" applyAlignment="1">
      <alignment horizontal="left" vertical="center" wrapText="1"/>
    </xf>
    <xf fontId="19" fillId="0" borderId="0" numFmtId="0" xfId="0" applyFont="1"/>
    <xf fontId="20" fillId="2" borderId="0" numFmtId="0" xfId="0" applyFont="1" applyFill="1"/>
    <xf fontId="21" fillId="0" borderId="1" numFmtId="160" xfId="0" applyNumberFormat="1" applyFont="1" applyBorder="1" applyAlignment="1" applyProtection="1">
      <alignment horizontal="center" vertical="center" wrapText="1"/>
    </xf>
    <xf fontId="5" fillId="0" borderId="17" numFmtId="160" xfId="0" applyNumberFormat="1" applyFont="1" applyBorder="1" applyAlignment="1">
      <alignment horizontal="center" vertical="center" wrapText="1"/>
    </xf>
    <xf fontId="5" fillId="0" borderId="4" numFmtId="160" xfId="0" applyNumberFormat="1" applyFont="1" applyBorder="1" applyAlignment="1">
      <alignment horizontal="center" vertical="center" wrapText="1"/>
    </xf>
    <xf fontId="5" fillId="0" borderId="1" numFmtId="160" xfId="0" applyNumberFormat="1" applyFont="1" applyBorder="1" applyAlignment="1" applyProtection="1">
      <alignment horizontal="center" vertical="center" wrapText="1"/>
    </xf>
    <xf fontId="5" fillId="2" borderId="1" numFmtId="160" xfId="0" applyNumberFormat="1" applyFont="1" applyFill="1" applyBorder="1" applyAlignment="1">
      <alignment horizontal="center" vertical="center"/>
    </xf>
    <xf fontId="5" fillId="0" borderId="20" numFmtId="160" xfId="0" applyNumberFormat="1" applyFont="1" applyBorder="1" applyAlignment="1">
      <alignment horizontal="center" vertical="center" wrapText="1"/>
    </xf>
    <xf fontId="22" fillId="0" borderId="1" numFmtId="160" xfId="0" applyNumberFormat="1" applyFont="1" applyBorder="1" applyAlignment="1" applyProtection="1">
      <alignment horizontal="center" vertical="center" wrapText="1"/>
    </xf>
    <xf fontId="5" fillId="0" borderId="0" numFmtId="160" xfId="0" applyNumberFormat="1" applyFont="1" applyAlignment="1">
      <alignment horizontal="center" vertical="center" wrapText="1"/>
    </xf>
    <xf fontId="22" fillId="0" borderId="9" numFmtId="160" xfId="0" applyNumberFormat="1" applyFont="1" applyBorder="1" applyAlignment="1" applyProtection="1">
      <alignment horizontal="center" vertical="center" wrapText="1"/>
    </xf>
    <xf fontId="1" fillId="2" borderId="9" numFmtId="160" xfId="0" applyNumberFormat="1" applyFont="1" applyFill="1" applyBorder="1" applyAlignment="1">
      <alignment horizontal="center" vertical="center"/>
    </xf>
    <xf fontId="4" fillId="0" borderId="21" numFmtId="160" xfId="0" applyNumberFormat="1" applyFont="1" applyBorder="1" applyAlignment="1">
      <alignment horizontal="center" vertical="center" wrapText="1"/>
    </xf>
    <xf fontId="4" fillId="0" borderId="22" numFmtId="160" xfId="0" applyNumberFormat="1" applyFont="1" applyBorder="1" applyAlignment="1">
      <alignment horizontal="center" vertical="center" wrapText="1"/>
    </xf>
    <xf fontId="7" fillId="5" borderId="22" numFmtId="160" xfId="0" applyNumberFormat="1" applyFont="1" applyFill="1" applyBorder="1" applyAlignment="1" applyProtection="1">
      <alignment horizontal="center" vertical="center" wrapText="1"/>
    </xf>
    <xf fontId="7" fillId="0" borderId="22" numFmtId="160" xfId="0" applyNumberFormat="1" applyFont="1" applyBorder="1" applyAlignment="1" applyProtection="1">
      <alignment horizontal="center" vertical="center" wrapText="1"/>
    </xf>
    <xf fontId="7" fillId="2" borderId="23" numFmtId="160" xfId="0" applyNumberFormat="1" applyFont="1" applyFill="1" applyBorder="1" applyAlignment="1">
      <alignment horizontal="center" vertical="center"/>
    </xf>
    <xf fontId="4" fillId="4" borderId="12" numFmtId="160" xfId="0" applyNumberFormat="1" applyFont="1" applyFill="1" applyBorder="1" applyAlignment="1">
      <alignment horizontal="center" vertical="center" wrapText="1"/>
    </xf>
    <xf fontId="21" fillId="0" borderId="12" numFmtId="160" xfId="0" applyNumberFormat="1" applyFont="1" applyBorder="1" applyAlignment="1" applyProtection="1">
      <alignment horizontal="center" vertical="center" wrapText="1"/>
    </xf>
    <xf fontId="21" fillId="5" borderId="12" numFmtId="160" xfId="0" applyNumberFormat="1" applyFont="1" applyFill="1" applyBorder="1" applyAlignment="1" applyProtection="1">
      <alignment horizontal="center" vertical="center" wrapText="1"/>
    </xf>
    <xf fontId="7" fillId="4" borderId="12" numFmtId="160" xfId="0" applyNumberFormat="1" applyFont="1" applyFill="1" applyBorder="1" applyAlignment="1" applyProtection="1">
      <alignment horizontal="center" vertical="center" wrapText="1"/>
    </xf>
    <xf fontId="7" fillId="4" borderId="12" numFmtId="160" xfId="0" applyNumberFormat="1" applyFont="1" applyFill="1" applyBorder="1" applyAlignment="1">
      <alignment horizontal="center" vertical="center"/>
    </xf>
    <xf fontId="23" fillId="0" borderId="1" numFmtId="160" xfId="0" applyNumberFormat="1" applyFont="1" applyBorder="1" applyAlignment="1">
      <alignment horizontal="center" vertical="center" wrapText="1"/>
    </xf>
    <xf fontId="22" fillId="5" borderId="1" numFmtId="160" xfId="0" applyNumberFormat="1" applyFont="1" applyFill="1" applyBorder="1" applyAlignment="1" applyProtection="1">
      <alignment horizontal="center" vertical="center" wrapText="1"/>
    </xf>
    <xf fontId="5" fillId="6" borderId="1" numFmtId="160" xfId="0" applyNumberFormat="1" applyFont="1" applyFill="1" applyBorder="1" applyAlignment="1" applyProtection="1">
      <alignment horizontal="center" vertical="center" wrapText="1"/>
    </xf>
    <xf fontId="0" fillId="0" borderId="0" numFmtId="160" xfId="0" applyNumberFormat="1"/>
    <xf fontId="5" fillId="5" borderId="1" numFmtId="160" xfId="0" applyNumberFormat="1" applyFont="1" applyFill="1" applyBorder="1" applyAlignment="1" applyProtection="1">
      <alignment horizontal="center" vertical="center" wrapText="1"/>
    </xf>
    <xf fontId="24" fillId="0" borderId="0" numFmtId="0" xfId="0" applyFont="1"/>
    <xf fontId="23" fillId="0" borderId="9" numFmtId="160" xfId="0" applyNumberFormat="1" applyFont="1" applyBorder="1" applyAlignment="1">
      <alignment horizontal="center" vertical="center" wrapText="1"/>
    </xf>
    <xf fontId="25" fillId="0" borderId="9" numFmtId="160" xfId="0" applyNumberFormat="1" applyFont="1" applyBorder="1" applyAlignment="1">
      <alignment horizontal="left" vertical="center" wrapText="1"/>
    </xf>
    <xf fontId="22" fillId="5" borderId="9" numFmtId="160" xfId="0" applyNumberFormat="1" applyFont="1" applyFill="1" applyBorder="1" applyAlignment="1" applyProtection="1">
      <alignment horizontal="center" vertical="center" wrapText="1"/>
    </xf>
    <xf fontId="25" fillId="0" borderId="9" numFmtId="160" xfId="0" applyNumberFormat="1" applyFont="1" applyBorder="1" applyAlignment="1" applyProtection="1">
      <alignment horizontal="center" vertical="center" wrapText="1"/>
    </xf>
    <xf fontId="25" fillId="0" borderId="9" numFmtId="160" xfId="0" applyNumberFormat="1" applyFont="1" applyBorder="1" applyAlignment="1">
      <alignment horizontal="center" vertical="center"/>
    </xf>
    <xf fontId="26" fillId="0" borderId="21" numFmtId="160" xfId="0" applyNumberFormat="1" applyFont="1" applyBorder="1" applyAlignment="1">
      <alignment horizontal="center" vertical="center" wrapText="1"/>
    </xf>
    <xf fontId="26" fillId="0" borderId="22" numFmtId="160" xfId="0" applyNumberFormat="1" applyFont="1" applyBorder="1" applyAlignment="1">
      <alignment horizontal="center" vertical="center" wrapText="1"/>
    </xf>
    <xf fontId="27" fillId="5" borderId="22" numFmtId="160" xfId="0" applyNumberFormat="1" applyFont="1" applyFill="1" applyBorder="1" applyAlignment="1" applyProtection="1">
      <alignment horizontal="center" vertical="center" wrapText="1"/>
    </xf>
    <xf fontId="27" fillId="0" borderId="22" numFmtId="160" xfId="0" applyNumberFormat="1" applyFont="1" applyBorder="1" applyAlignment="1" applyProtection="1">
      <alignment horizontal="center" vertical="center" wrapText="1"/>
    </xf>
    <xf fontId="27" fillId="2" borderId="23" numFmtId="160" xfId="0" applyNumberFormat="1" applyFont="1" applyFill="1" applyBorder="1" applyAlignment="1">
      <alignment horizontal="center" vertical="center"/>
    </xf>
    <xf fontId="26" fillId="4" borderId="12" numFmtId="160" xfId="0" applyNumberFormat="1" applyFont="1" applyFill="1" applyBorder="1" applyAlignment="1">
      <alignment horizontal="center" vertical="center" wrapText="1"/>
    </xf>
    <xf fontId="28" fillId="5" borderId="12" numFmtId="160" xfId="0" applyNumberFormat="1" applyFont="1" applyFill="1" applyBorder="1" applyAlignment="1" applyProtection="1">
      <alignment horizontal="center" vertical="center" wrapText="1"/>
    </xf>
    <xf fontId="27" fillId="5" borderId="12" numFmtId="160" xfId="0" applyNumberFormat="1" applyFont="1" applyFill="1" applyBorder="1" applyAlignment="1" applyProtection="1">
      <alignment horizontal="center" vertical="center" wrapText="1"/>
    </xf>
    <xf fontId="28" fillId="4" borderId="12" numFmtId="160" xfId="0" applyNumberFormat="1" applyFont="1" applyFill="1" applyBorder="1" applyAlignment="1" applyProtection="1">
      <alignment horizontal="center" vertical="center" wrapText="1"/>
    </xf>
    <xf fontId="27" fillId="4" borderId="12" numFmtId="160" xfId="0" applyNumberFormat="1" applyFont="1" applyFill="1" applyBorder="1" applyAlignment="1" applyProtection="1">
      <alignment horizontal="center" vertical="center" wrapText="1"/>
    </xf>
    <xf fontId="27" fillId="4" borderId="12" numFmtId="160" xfId="0" applyNumberFormat="1" applyFont="1" applyFill="1" applyBorder="1" applyAlignment="1">
      <alignment horizontal="center" vertical="center"/>
    </xf>
    <xf fontId="29" fillId="0" borderId="1" numFmtId="160" xfId="0" applyNumberFormat="1" applyFont="1" applyBorder="1" applyAlignment="1">
      <alignment horizontal="center"/>
    </xf>
    <xf fontId="29" fillId="0" borderId="1" numFmtId="160" xfId="0" applyNumberFormat="1" applyFont="1" applyBorder="1" applyAlignment="1">
      <alignment horizontal="left"/>
    </xf>
    <xf fontId="30" fillId="5" borderId="1" numFmtId="160" xfId="0" applyNumberFormat="1" applyFont="1" applyFill="1" applyBorder="1" applyAlignment="1" applyProtection="1">
      <alignment horizontal="center" vertical="center" wrapText="1"/>
    </xf>
    <xf fontId="3" fillId="5" borderId="1" numFmtId="160" xfId="0" applyNumberFormat="1" applyFont="1" applyFill="1" applyBorder="1" applyAlignment="1" applyProtection="1">
      <alignment horizontal="center" vertical="center" wrapText="1"/>
    </xf>
    <xf fontId="30" fillId="0" borderId="1" numFmtId="160" xfId="0" applyNumberFormat="1" applyFont="1" applyBorder="1" applyAlignment="1" applyProtection="1">
      <alignment horizontal="center" vertical="center" wrapText="1"/>
    </xf>
    <xf fontId="29" fillId="0" borderId="1" numFmtId="160" xfId="0" applyNumberFormat="1" applyFont="1" applyBorder="1" applyAlignment="1">
      <alignment horizontal="left" vertical="center" wrapText="1"/>
    </xf>
    <xf fontId="27" fillId="5" borderId="1" numFmtId="160" xfId="0" applyNumberFormat="1" applyFont="1" applyFill="1" applyBorder="1" applyAlignment="1" applyProtection="1">
      <alignment horizontal="center" vertical="center" wrapText="1"/>
    </xf>
    <xf fontId="27" fillId="6" borderId="1" numFmtId="160" xfId="0" applyNumberFormat="1" applyFont="1" applyFill="1" applyBorder="1" applyAlignment="1" applyProtection="1">
      <alignment horizontal="center" vertical="center" wrapText="1"/>
    </xf>
    <xf fontId="27" fillId="0" borderId="1" numFmtId="160" xfId="0" applyNumberFormat="1" applyFont="1" applyBorder="1" applyAlignment="1" applyProtection="1">
      <alignment horizontal="center" vertical="center" wrapText="1"/>
    </xf>
    <xf fontId="27" fillId="2" borderId="1" numFmtId="160" xfId="0" applyNumberFormat="1" applyFont="1" applyFill="1" applyBorder="1" applyAlignment="1">
      <alignment horizontal="center" vertical="center"/>
    </xf>
    <xf fontId="28" fillId="0" borderId="1" numFmtId="160" xfId="0" applyNumberFormat="1" applyFont="1" applyBorder="1" applyAlignment="1" applyProtection="1">
      <alignment horizontal="center" vertical="center" wrapText="1"/>
    </xf>
    <xf fontId="27" fillId="0" borderId="1" numFmtId="160" xfId="0" applyNumberFormat="1" applyFont="1" applyBorder="1" applyAlignment="1">
      <alignment horizontal="center" vertical="center"/>
    </xf>
    <xf fontId="29" fillId="4" borderId="1" numFmtId="160" xfId="0" applyNumberFormat="1" applyFont="1" applyFill="1" applyBorder="1" applyAlignment="1">
      <alignment horizontal="left" vertical="center" wrapText="1"/>
    </xf>
    <xf fontId="27" fillId="4" borderId="1" numFmtId="160" xfId="0" applyNumberFormat="1" applyFont="1" applyFill="1" applyBorder="1" applyAlignment="1" applyProtection="1">
      <alignment horizontal="center" vertical="center" wrapText="1"/>
    </xf>
    <xf fontId="27" fillId="4" borderId="1" numFmtId="160" xfId="0" applyNumberFormat="1" applyFont="1" applyFill="1" applyBorder="1" applyAlignment="1">
      <alignment horizontal="center" vertical="center"/>
    </xf>
    <xf fontId="29" fillId="0" borderId="7" numFmtId="160" xfId="0" applyNumberFormat="1" applyFont="1" applyBorder="1"/>
    <xf fontId="29" fillId="0" borderId="8" numFmtId="160" xfId="0" applyNumberFormat="1" applyFont="1" applyBorder="1"/>
    <xf fontId="29" fillId="4" borderId="12" numFmtId="160" xfId="0" applyNumberFormat="1" applyFont="1" applyFill="1" applyBorder="1" applyAlignment="1">
      <alignment horizontal="left" vertical="center" wrapText="1"/>
    </xf>
    <xf fontId="27" fillId="0" borderId="12" numFmtId="160" xfId="0" applyNumberFormat="1" applyFont="1" applyBorder="1" applyAlignment="1" applyProtection="1">
      <alignment horizontal="center" vertical="center" wrapText="1"/>
    </xf>
    <xf fontId="1" fillId="2" borderId="0" numFmtId="160" xfId="0" applyNumberFormat="1" applyFont="1" applyFill="1" applyAlignment="1">
      <alignment horizontal="left"/>
    </xf>
    <xf fontId="1" fillId="0" borderId="24" numFmtId="160" xfId="0" applyNumberFormat="1" applyFont="1" applyBorder="1" applyAlignment="1">
      <alignment horizontal="left"/>
    </xf>
    <xf fontId="1" fillId="0" borderId="0" numFmtId="160" xfId="0" applyNumberFormat="1" applyFont="1" applyAlignment="1">
      <alignment horizontal="left"/>
    </xf>
    <xf fontId="1" fillId="2" borderId="24" numFmtId="160" xfId="0" applyNumberFormat="1" applyFont="1" applyFill="1" applyBorder="1" applyAlignment="1">
      <alignment horizontal="left"/>
    </xf>
    <xf fontId="31" fillId="0" borderId="0" numFmtId="160" xfId="0" applyNumberFormat="1" applyFont="1" applyAlignment="1">
      <alignment horizontal="left" wrapText="1"/>
    </xf>
    <xf fontId="10" fillId="0" borderId="0" numFmtId="160" xfId="0" applyNumberFormat="1" applyFont="1" applyAlignment="1">
      <alignment horizontal="left" wrapText="1"/>
    </xf>
    <xf fontId="2" fillId="0" borderId="0" numFmtId="160" xfId="0" applyNumberFormat="1" applyFont="1" applyAlignment="1">
      <alignment horizontal="left" wrapText="1"/>
    </xf>
    <xf fontId="1" fillId="0" borderId="0" numFmtId="0" xfId="0" applyFont="1"/>
    <xf fontId="1" fillId="0" borderId="0" numFmtId="0" xfId="0" applyFont="1" applyAlignment="1">
      <alignment wrapText="1"/>
    </xf>
    <xf fontId="1" fillId="0" borderId="0" numFmtId="160" xfId="0" applyNumberFormat="1" applyFont="1" applyAlignment="1">
      <alignment wrapText="1"/>
    </xf>
    <xf fontId="1" fillId="0" borderId="0" numFmtId="160" xfId="0" applyNumberFormat="1" applyFont="1" applyAlignment="1">
      <alignment horizontal="center"/>
    </xf>
    <xf fontId="2" fillId="0" borderId="0" numFmtId="160" xfId="0" applyNumberFormat="1" applyFont="1" applyProtection="1"/>
    <xf fontId="2" fillId="2" borderId="0" numFmtId="160" xfId="0" applyNumberFormat="1" applyFont="1" applyFill="1" applyProtection="1"/>
    <xf fontId="3" fillId="0" borderId="0" numFmtId="160" xfId="0" applyNumberFormat="1" applyFont="1" applyAlignment="1" applyProtection="1">
      <alignment horizontal="center" vertical="center" wrapText="1"/>
    </xf>
    <xf fontId="1" fillId="2" borderId="1" numFmtId="160" xfId="0" applyNumberFormat="1" applyFont="1" applyFill="1" applyBorder="1"/>
    <xf fontId="2" fillId="2" borderId="1" numFmtId="160" xfId="0" applyNumberFormat="1" applyFont="1" applyFill="1" applyBorder="1"/>
    <xf fontId="2" fillId="0" borderId="12" numFmtId="160" xfId="0" applyNumberFormat="1" applyFont="1" applyBorder="1" applyProtection="1"/>
    <xf fontId="2" fillId="0" borderId="1" numFmtId="160" xfId="0" applyNumberFormat="1" applyFont="1" applyBorder="1" applyProtection="1"/>
    <xf fontId="2" fillId="2" borderId="1" numFmtId="160" xfId="0" applyNumberFormat="1" applyFont="1" applyFill="1" applyBorder="1" applyProtection="1"/>
    <xf fontId="5" fillId="2" borderId="1" numFmtId="160" xfId="0" applyNumberFormat="1" applyFont="1" applyFill="1" applyBorder="1" applyAlignment="1">
      <alignment horizontal="center" vertical="center" wrapText="1"/>
    </xf>
    <xf fontId="26" fillId="7" borderId="17" numFmtId="160" xfId="0" applyNumberFormat="1" applyFont="1" applyFill="1" applyBorder="1" applyAlignment="1">
      <alignment horizontal="center" vertical="center" wrapText="1"/>
    </xf>
    <xf fontId="26" fillId="7" borderId="10" numFmtId="160" xfId="0" applyNumberFormat="1" applyFont="1" applyFill="1" applyBorder="1" applyAlignment="1">
      <alignment horizontal="center" vertical="center" wrapText="1"/>
    </xf>
    <xf fontId="26" fillId="7" borderId="4" numFmtId="160" xfId="0" applyNumberFormat="1" applyFont="1" applyFill="1" applyBorder="1" applyAlignment="1">
      <alignment horizontal="center" vertical="center" wrapText="1"/>
    </xf>
    <xf fontId="29" fillId="0" borderId="1" numFmtId="160" xfId="0" applyNumberFormat="1" applyFont="1" applyBorder="1" applyAlignment="1">
      <alignment horizontal="right" vertical="center"/>
    </xf>
    <xf fontId="29" fillId="0" borderId="1" numFmtId="160" xfId="0" applyNumberFormat="1" applyFont="1" applyBorder="1" applyAlignment="1">
      <alignment vertical="center" wrapText="1"/>
    </xf>
    <xf fontId="29" fillId="7" borderId="1" numFmtId="160" xfId="0" applyNumberFormat="1" applyFont="1" applyFill="1" applyBorder="1" applyAlignment="1">
      <alignment vertical="center" wrapText="1"/>
    </xf>
    <xf fontId="29" fillId="7" borderId="1" numFmtId="160" xfId="0" applyNumberFormat="1" applyFont="1" applyFill="1" applyBorder="1" applyAlignment="1">
      <alignment horizontal="center"/>
    </xf>
    <xf fontId="29" fillId="7" borderId="17" numFmtId="160" xfId="0" applyNumberFormat="1" applyFont="1" applyFill="1" applyBorder="1" applyAlignment="1">
      <alignment horizontal="left"/>
    </xf>
    <xf fontId="2" fillId="0" borderId="10" numFmtId="160" xfId="0" applyNumberFormat="1" applyFont="1" applyBorder="1" applyAlignment="1">
      <alignment horizontal="left"/>
    </xf>
    <xf fontId="5" fillId="0" borderId="1" numFmtId="160" xfId="0" applyNumberFormat="1" applyFont="1" applyBorder="1" applyAlignment="1">
      <alignment vertical="center" wrapText="1"/>
    </xf>
    <xf fontId="5" fillId="7" borderId="1" numFmtId="160" xfId="0" applyNumberFormat="1" applyFont="1" applyFill="1" applyBorder="1" applyAlignment="1">
      <alignment vertical="center" wrapText="1"/>
    </xf>
    <xf fontId="29" fillId="7" borderId="1" numFmtId="160" xfId="0" applyNumberFormat="1" applyFont="1" applyFill="1" applyBorder="1" applyAlignment="1">
      <alignment horizontal="left" vertical="center" wrapText="1"/>
    </xf>
    <xf fontId="29" fillId="0" borderId="1" numFmtId="160" xfId="0" applyNumberFormat="1" applyFont="1" applyBorder="1" applyAlignment="1">
      <alignment horizontal="right" vertical="center" wrapText="1"/>
    </xf>
    <xf fontId="0" fillId="2" borderId="0" numFmtId="16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10" workbookViewId="0">
      <pane xSplit="3" ySplit="5" topLeftCell="D6" activePane="bottomRight" state="frozen"/>
      <selection activeCell="E132" activeCellId="0" sqref="E132"/>
    </sheetView>
  </sheetViews>
  <sheetFormatPr defaultRowHeight="12.75" customHeight="1"/>
  <cols>
    <col customWidth="1" min="1" max="1" style="1" width="7.28515625"/>
    <col customWidth="1" min="2" max="2" style="2" width="25.7109375"/>
    <col customWidth="1" min="3" max="3" style="2" width="47.140625"/>
    <col customWidth="1" min="4" max="4" style="3" width="14.28515625"/>
    <col customWidth="1" min="5" max="6" style="3" width="14"/>
    <col customWidth="1" min="7" max="7" style="3" width="9.28125"/>
    <col customWidth="1" min="8" max="8" style="2" width="9"/>
    <col customWidth="1" min="9" max="9" style="4" width="10.7109375"/>
    <col customWidth="1" min="10" max="10" width="13.42578125"/>
  </cols>
  <sheetData>
    <row r="1" ht="15.75" customHeight="1">
      <c r="A1" s="5"/>
      <c r="B1" s="3"/>
      <c r="C1" s="3"/>
      <c r="H1" s="3"/>
      <c r="I1" s="6" t="s">
        <v>0</v>
      </c>
    </row>
    <row r="2" ht="15.75" customHeight="1">
      <c r="A2" s="5"/>
      <c r="B2" s="3"/>
      <c r="C2" s="3"/>
      <c r="H2" s="3"/>
      <c r="I2" s="6" t="s">
        <v>1</v>
      </c>
    </row>
    <row r="3" s="7" customFormat="1" ht="20.25" customHeight="1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7" customFormat="1" ht="15" customHeight="1">
      <c r="A4" s="5"/>
      <c r="B4" s="9"/>
      <c r="C4" s="9"/>
      <c r="D4" s="10"/>
      <c r="E4" s="10"/>
      <c r="F4" s="5"/>
      <c r="G4" s="3"/>
      <c r="H4" s="3"/>
      <c r="I4" s="11" t="s">
        <v>3</v>
      </c>
    </row>
    <row r="5" s="7" customFormat="1" ht="88.5" customHeight="1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3" t="s">
        <v>9</v>
      </c>
      <c r="G5" s="14" t="s">
        <v>10</v>
      </c>
      <c r="H5" s="12" t="s">
        <v>11</v>
      </c>
      <c r="I5" s="12" t="s">
        <v>12</v>
      </c>
    </row>
    <row r="6" s="15" customFormat="1" ht="48" customHeight="1">
      <c r="A6" s="16" t="s">
        <v>13</v>
      </c>
      <c r="B6" s="17" t="s">
        <v>14</v>
      </c>
      <c r="C6" s="17" t="s">
        <v>15</v>
      </c>
      <c r="D6" s="18">
        <f>D7+D8</f>
        <v>628343.11600000004</v>
      </c>
      <c r="E6" s="18">
        <f>E7+E8</f>
        <v>88710.720000000001</v>
      </c>
      <c r="F6" s="18">
        <f>F7+F8</f>
        <v>79695.692999999999</v>
      </c>
      <c r="G6" s="18">
        <f t="shared" ref="G6:G7" si="0">F6/E6*100</f>
        <v>89.837725361715016</v>
      </c>
      <c r="H6" s="18">
        <f t="shared" ref="H6:H69" si="1">F6/D6*100</f>
        <v>12.683467196607273</v>
      </c>
      <c r="I6" s="19">
        <f t="shared" ref="I6:I9" si="2">G6-95</f>
        <v>-5.162274638284984</v>
      </c>
      <c r="J6" s="20"/>
    </row>
    <row r="7" s="21" customFormat="1" ht="18" customHeight="1">
      <c r="A7" s="22"/>
      <c r="B7" s="23"/>
      <c r="C7" s="24" t="s">
        <v>16</v>
      </c>
      <c r="D7" s="25">
        <v>628343.11600000004</v>
      </c>
      <c r="E7" s="26">
        <v>88710.720000000001</v>
      </c>
      <c r="F7" s="25">
        <v>79695.692999999999</v>
      </c>
      <c r="G7" s="26">
        <f t="shared" si="0"/>
        <v>89.837725361715016</v>
      </c>
      <c r="H7" s="26">
        <f t="shared" si="1"/>
        <v>12.683467196607273</v>
      </c>
      <c r="I7" s="27">
        <f t="shared" si="2"/>
        <v>-5.162274638284984</v>
      </c>
    </row>
    <row r="8" s="28" customFormat="1" ht="27" hidden="1" customHeight="1">
      <c r="A8" s="29"/>
      <c r="B8" s="30"/>
      <c r="C8" s="24" t="s">
        <v>17</v>
      </c>
      <c r="D8" s="26"/>
      <c r="E8" s="26"/>
      <c r="F8" s="26"/>
      <c r="G8" s="26"/>
      <c r="H8" s="26" t="e">
        <f t="shared" si="1"/>
        <v>#DIV/0!</v>
      </c>
      <c r="I8" s="27">
        <f t="shared" si="2"/>
        <v>-95</v>
      </c>
    </row>
    <row r="9" s="15" customFormat="1" ht="21.75" customHeight="1">
      <c r="A9" s="31"/>
      <c r="B9" s="32"/>
      <c r="C9" s="33" t="s">
        <v>18</v>
      </c>
      <c r="D9" s="34">
        <v>260000</v>
      </c>
      <c r="E9" s="34">
        <v>0</v>
      </c>
      <c r="F9" s="34">
        <v>0</v>
      </c>
      <c r="G9" s="35"/>
      <c r="H9" s="35">
        <f t="shared" si="1"/>
        <v>0</v>
      </c>
      <c r="I9" s="36">
        <f t="shared" si="2"/>
        <v>-95</v>
      </c>
    </row>
    <row r="10" s="7" customFormat="1" ht="30" customHeight="1">
      <c r="A10" s="16" t="s">
        <v>19</v>
      </c>
      <c r="B10" s="17" t="s">
        <v>20</v>
      </c>
      <c r="C10" s="17" t="s">
        <v>21</v>
      </c>
      <c r="D10" s="37">
        <f>D11+D18+D21</f>
        <v>467438.02000000002</v>
      </c>
      <c r="E10" s="37">
        <f>E11+E18+E21</f>
        <v>116883.33100000001</v>
      </c>
      <c r="F10" s="37">
        <f>F11+F18+F21</f>
        <v>113539.444</v>
      </c>
      <c r="G10" s="18">
        <f t="shared" ref="G10:G73" si="3">F10/E10*100</f>
        <v>97.1391241408067</v>
      </c>
      <c r="H10" s="18">
        <f t="shared" si="1"/>
        <v>24.289732358527445</v>
      </c>
      <c r="I10" s="19">
        <f t="shared" ref="I10:I73" si="4">G10-95</f>
        <v>2.1391241408067003</v>
      </c>
      <c r="J10" s="20"/>
    </row>
    <row r="11" s="7" customFormat="1" ht="27.75" customHeight="1">
      <c r="A11" s="38"/>
      <c r="B11" s="39"/>
      <c r="C11" s="40" t="s">
        <v>22</v>
      </c>
      <c r="D11" s="41">
        <f>D12+D13+D14+D15+D16+D17</f>
        <v>360598.20000000001</v>
      </c>
      <c r="E11" s="41">
        <f>E12+E13+E14+E15+E16+E17</f>
        <v>116825.531</v>
      </c>
      <c r="F11" s="41">
        <f>F12+F13+F14+F15+F16+F17</f>
        <v>113481.644</v>
      </c>
      <c r="G11" s="42">
        <f t="shared" si="3"/>
        <v>97.137708708552751</v>
      </c>
      <c r="H11" s="42">
        <f t="shared" si="1"/>
        <v>31.470385598153289</v>
      </c>
      <c r="I11" s="43">
        <f t="shared" si="4"/>
        <v>2.1377087085527506</v>
      </c>
      <c r="J11" s="44"/>
    </row>
    <row r="12" s="7" customFormat="1" ht="18.75" hidden="1" customHeight="1">
      <c r="A12" s="45"/>
      <c r="B12" s="46"/>
      <c r="C12" s="47" t="s">
        <v>23</v>
      </c>
      <c r="D12" s="48">
        <v>193108</v>
      </c>
      <c r="E12" s="48">
        <v>60475.356</v>
      </c>
      <c r="F12" s="48">
        <v>57993.021999999997</v>
      </c>
      <c r="G12" s="26">
        <f t="shared" si="3"/>
        <v>95.895296589903495</v>
      </c>
      <c r="H12" s="26">
        <f t="shared" si="1"/>
        <v>30.03139279574124</v>
      </c>
      <c r="I12" s="27">
        <f t="shared" si="4"/>
        <v>0.89529658990349503</v>
      </c>
    </row>
    <row r="13" s="7" customFormat="1" ht="26.25" hidden="1" customHeight="1">
      <c r="A13" s="45"/>
      <c r="B13" s="46"/>
      <c r="C13" s="47" t="s">
        <v>24</v>
      </c>
      <c r="D13" s="26">
        <v>161576.5</v>
      </c>
      <c r="E13" s="26">
        <v>55667.125</v>
      </c>
      <c r="F13" s="26">
        <v>54805.572</v>
      </c>
      <c r="G13" s="26">
        <f t="shared" si="3"/>
        <v>98.452312742933998</v>
      </c>
      <c r="H13" s="26">
        <f>F13/D13*100</f>
        <v>33.919271676264806</v>
      </c>
      <c r="I13" s="27">
        <f t="shared" si="4"/>
        <v>3.4523127429339979</v>
      </c>
    </row>
    <row r="14" s="49" customFormat="1" ht="27" hidden="1" customHeight="1">
      <c r="A14" s="50"/>
      <c r="B14" s="51"/>
      <c r="C14" s="52" t="s">
        <v>25</v>
      </c>
      <c r="D14" s="26"/>
      <c r="E14" s="26"/>
      <c r="F14" s="53"/>
      <c r="G14" s="53" t="e">
        <f t="shared" si="3"/>
        <v>#DIV/0!</v>
      </c>
      <c r="H14" s="53"/>
      <c r="I14" s="54" t="e">
        <f t="shared" si="4"/>
        <v>#DIV/0!</v>
      </c>
    </row>
    <row r="15" s="7" customFormat="1" ht="27" hidden="1" customHeight="1">
      <c r="A15" s="45"/>
      <c r="B15" s="46"/>
      <c r="C15" s="47" t="s">
        <v>26</v>
      </c>
      <c r="D15" s="26">
        <v>2732.1999999999998</v>
      </c>
      <c r="E15" s="26">
        <v>683.04999999999995</v>
      </c>
      <c r="F15" s="26">
        <v>683.04999999999995</v>
      </c>
      <c r="G15" s="26">
        <f t="shared" si="3"/>
        <v>100</v>
      </c>
      <c r="H15" s="26">
        <f t="shared" si="1"/>
        <v>25</v>
      </c>
      <c r="I15" s="27">
        <f t="shared" si="4"/>
        <v>5</v>
      </c>
    </row>
    <row r="16" s="7" customFormat="1" ht="27" hidden="1" customHeight="1">
      <c r="A16" s="45"/>
      <c r="B16" s="46"/>
      <c r="C16" s="47" t="s">
        <v>27</v>
      </c>
      <c r="D16" s="26">
        <v>3181.5</v>
      </c>
      <c r="E16" s="26">
        <v>0</v>
      </c>
      <c r="F16" s="26">
        <v>0</v>
      </c>
      <c r="G16" s="26"/>
      <c r="H16" s="26">
        <f t="shared" si="1"/>
        <v>0</v>
      </c>
      <c r="I16" s="27">
        <f t="shared" si="4"/>
        <v>-95</v>
      </c>
    </row>
    <row r="17" s="7" customFormat="1" ht="27" hidden="1" customHeight="1">
      <c r="A17" s="45"/>
      <c r="B17" s="46"/>
      <c r="C17" s="47" t="s">
        <v>28</v>
      </c>
      <c r="D17" s="55"/>
      <c r="E17" s="55"/>
      <c r="F17" s="55">
        <v>0</v>
      </c>
      <c r="G17" s="26" t="e">
        <f t="shared" si="3"/>
        <v>#DIV/0!</v>
      </c>
      <c r="H17" s="26"/>
      <c r="I17" s="27" t="e">
        <f t="shared" si="4"/>
        <v>#DIV/0!</v>
      </c>
    </row>
    <row r="18" s="7" customFormat="1" ht="27" customHeight="1">
      <c r="A18" s="45"/>
      <c r="B18" s="46"/>
      <c r="C18" s="40" t="s">
        <v>29</v>
      </c>
      <c r="D18" s="41">
        <f>D19+D20</f>
        <v>106839.82000000001</v>
      </c>
      <c r="E18" s="41">
        <f>E19+E20</f>
        <v>57.799999999999997</v>
      </c>
      <c r="F18" s="41">
        <f>F19+F20</f>
        <v>57.799999999999997</v>
      </c>
      <c r="G18" s="42">
        <f t="shared" si="3"/>
        <v>100</v>
      </c>
      <c r="H18" s="42">
        <f t="shared" ref="H18:H19" si="5">F18/D18*100</f>
        <v>0.054099679314323065</v>
      </c>
      <c r="I18" s="27">
        <f t="shared" si="4"/>
        <v>5</v>
      </c>
    </row>
    <row r="19" s="15" customFormat="1" ht="28.149999999999999" hidden="1" customHeight="1">
      <c r="A19" s="45"/>
      <c r="B19" s="46"/>
      <c r="C19" s="24" t="s">
        <v>28</v>
      </c>
      <c r="D19" s="48">
        <v>28632.945</v>
      </c>
      <c r="E19" s="48">
        <v>57.799999999999997</v>
      </c>
      <c r="F19" s="48">
        <v>57.799999999999997</v>
      </c>
      <c r="G19" s="26">
        <f t="shared" si="3"/>
        <v>100</v>
      </c>
      <c r="H19" s="26">
        <f t="shared" si="5"/>
        <v>0.2018653687212405</v>
      </c>
      <c r="I19" s="27">
        <f t="shared" si="4"/>
        <v>5</v>
      </c>
    </row>
    <row r="20" s="15" customFormat="1" ht="18" hidden="1" customHeight="1">
      <c r="A20" s="45"/>
      <c r="B20" s="46"/>
      <c r="C20" s="24" t="s">
        <v>30</v>
      </c>
      <c r="D20" s="26">
        <v>78206.875</v>
      </c>
      <c r="E20" s="26">
        <v>0</v>
      </c>
      <c r="F20" s="26">
        <v>0</v>
      </c>
      <c r="G20" s="26"/>
      <c r="H20" s="26">
        <f t="shared" si="1"/>
        <v>0</v>
      </c>
      <c r="I20" s="27">
        <f t="shared" si="4"/>
        <v>-95</v>
      </c>
    </row>
    <row r="21" s="49" customFormat="1" ht="30" hidden="1" customHeight="1">
      <c r="A21" s="56"/>
      <c r="B21" s="57"/>
      <c r="C21" s="58" t="s">
        <v>17</v>
      </c>
      <c r="D21" s="53"/>
      <c r="E21" s="53"/>
      <c r="F21" s="53"/>
      <c r="G21" s="53"/>
      <c r="H21" s="53" t="e">
        <f t="shared" si="1"/>
        <v>#DIV/0!</v>
      </c>
      <c r="I21" s="54">
        <f t="shared" si="4"/>
        <v>-95</v>
      </c>
    </row>
    <row r="22" s="59" customFormat="1" ht="62.25" customHeight="1">
      <c r="A22" s="16" t="s">
        <v>31</v>
      </c>
      <c r="B22" s="17" t="s">
        <v>32</v>
      </c>
      <c r="C22" s="17" t="s">
        <v>33</v>
      </c>
      <c r="D22" s="18">
        <f>D23+D24+D25</f>
        <v>141855.89999999999</v>
      </c>
      <c r="E22" s="18">
        <f>E23+E24+E25</f>
        <v>49881.631999999998</v>
      </c>
      <c r="F22" s="18">
        <f>F23+F24+F25</f>
        <v>47956.555</v>
      </c>
      <c r="G22" s="18">
        <f t="shared" si="3"/>
        <v>96.140709670445432</v>
      </c>
      <c r="H22" s="18">
        <f t="shared" si="1"/>
        <v>33.806528315001351</v>
      </c>
      <c r="I22" s="19">
        <f t="shared" si="4"/>
        <v>1.1407096704454318</v>
      </c>
    </row>
    <row r="23" s="15" customFormat="1" ht="17.25" customHeight="1">
      <c r="A23" s="38"/>
      <c r="B23" s="39"/>
      <c r="C23" s="60" t="s">
        <v>16</v>
      </c>
      <c r="D23" s="26">
        <v>141855.89999999999</v>
      </c>
      <c r="E23" s="26">
        <v>49881.631999999998</v>
      </c>
      <c r="F23" s="26">
        <v>47956.555</v>
      </c>
      <c r="G23" s="26">
        <f t="shared" si="3"/>
        <v>96.140709670445432</v>
      </c>
      <c r="H23" s="26">
        <f t="shared" si="1"/>
        <v>33.806528315001351</v>
      </c>
      <c r="I23" s="27">
        <f t="shared" si="4"/>
        <v>1.1407096704454318</v>
      </c>
    </row>
    <row r="24" s="61" customFormat="1" ht="17.25" hidden="1" customHeight="1">
      <c r="A24" s="45"/>
      <c r="B24" s="46"/>
      <c r="C24" s="60" t="s">
        <v>34</v>
      </c>
      <c r="D24" s="53">
        <v>0</v>
      </c>
      <c r="E24" s="53">
        <v>0</v>
      </c>
      <c r="F24" s="53">
        <v>0</v>
      </c>
      <c r="G24" s="26" t="e">
        <f t="shared" si="3"/>
        <v>#DIV/0!</v>
      </c>
      <c r="H24" s="26" t="e">
        <f t="shared" si="1"/>
        <v>#DIV/0!</v>
      </c>
      <c r="I24" s="27" t="e">
        <f t="shared" si="4"/>
        <v>#DIV/0!</v>
      </c>
    </row>
    <row r="25" s="61" customFormat="1" ht="26.25" hidden="1" customHeight="1">
      <c r="A25" s="62"/>
      <c r="B25" s="63"/>
      <c r="C25" s="24" t="s">
        <v>17</v>
      </c>
      <c r="D25" s="53"/>
      <c r="E25" s="53"/>
      <c r="F25" s="53"/>
      <c r="G25" s="26" t="e">
        <f t="shared" si="3"/>
        <v>#DIV/0!</v>
      </c>
      <c r="H25" s="26" t="e">
        <f t="shared" ref="H25:H27" si="6">F25/D25*100</f>
        <v>#DIV/0!</v>
      </c>
      <c r="I25" s="27" t="e">
        <f t="shared" si="4"/>
        <v>#DIV/0!</v>
      </c>
    </row>
    <row r="26" s="61" customFormat="1" ht="48" customHeight="1">
      <c r="A26" s="64">
        <v>910</v>
      </c>
      <c r="B26" s="65" t="s">
        <v>35</v>
      </c>
      <c r="C26" s="17" t="s">
        <v>36</v>
      </c>
      <c r="D26" s="18">
        <f>D28+D29+D27</f>
        <v>81906.900000000009</v>
      </c>
      <c r="E26" s="18">
        <f>E28+E29+E27</f>
        <v>26930.810000000001</v>
      </c>
      <c r="F26" s="18">
        <f>F28+F29+F27</f>
        <v>25013.521000000001</v>
      </c>
      <c r="G26" s="18">
        <f t="shared" si="3"/>
        <v>92.880685727610867</v>
      </c>
      <c r="H26" s="18">
        <f t="shared" si="6"/>
        <v>30.538966802552654</v>
      </c>
      <c r="I26" s="19">
        <f t="shared" si="4"/>
        <v>-2.1193142723891327</v>
      </c>
    </row>
    <row r="27" s="15" customFormat="1" ht="17.25" customHeight="1">
      <c r="A27" s="66"/>
      <c r="B27" s="67"/>
      <c r="C27" s="24" t="s">
        <v>16</v>
      </c>
      <c r="D27" s="68">
        <v>200.30000000000001</v>
      </c>
      <c r="E27" s="25">
        <v>0</v>
      </c>
      <c r="F27" s="26">
        <v>0</v>
      </c>
      <c r="G27" s="26"/>
      <c r="H27" s="69">
        <f t="shared" si="6"/>
        <v>0</v>
      </c>
      <c r="I27" s="70">
        <f t="shared" si="4"/>
        <v>-95</v>
      </c>
    </row>
    <row r="28" s="61" customFormat="1" ht="18" customHeight="1">
      <c r="A28" s="71"/>
      <c r="B28" s="72"/>
      <c r="C28" s="73" t="s">
        <v>34</v>
      </c>
      <c r="D28" s="26">
        <v>81706.600000000006</v>
      </c>
      <c r="E28" s="74">
        <v>26930.810000000001</v>
      </c>
      <c r="F28" s="75">
        <v>25013.521000000001</v>
      </c>
      <c r="G28" s="26">
        <f t="shared" si="3"/>
        <v>92.880685727610867</v>
      </c>
      <c r="H28" s="26">
        <f t="shared" si="1"/>
        <v>30.613831685567629</v>
      </c>
      <c r="I28" s="27">
        <f t="shared" si="4"/>
        <v>-2.1193142723891327</v>
      </c>
    </row>
    <row r="29" s="61" customFormat="1" ht="26.25" hidden="1" customHeight="1">
      <c r="A29" s="76"/>
      <c r="B29" s="77"/>
      <c r="C29" s="24" t="s">
        <v>17</v>
      </c>
      <c r="D29" s="78"/>
      <c r="E29" s="53"/>
      <c r="F29" s="53"/>
      <c r="G29" s="26" t="e">
        <f t="shared" si="3"/>
        <v>#DIV/0!</v>
      </c>
      <c r="H29" s="26" t="e">
        <f>F29/D29*100</f>
        <v>#DIV/0!</v>
      </c>
      <c r="I29" s="27" t="e">
        <f t="shared" si="4"/>
        <v>#DIV/0!</v>
      </c>
    </row>
    <row r="30" s="15" customFormat="1" ht="44.25" customHeight="1">
      <c r="A30" s="79" t="s">
        <v>37</v>
      </c>
      <c r="B30" s="65" t="s">
        <v>38</v>
      </c>
      <c r="C30" s="17" t="s">
        <v>39</v>
      </c>
      <c r="D30" s="18">
        <f>D31+D32+D33</f>
        <v>943196.66799999995</v>
      </c>
      <c r="E30" s="18">
        <f>E31+E32+E33</f>
        <v>294457.70000000001</v>
      </c>
      <c r="F30" s="18">
        <f>F31+F32+F33</f>
        <v>239539.92700000003</v>
      </c>
      <c r="G30" s="18">
        <f t="shared" si="3"/>
        <v>81.349520491398266</v>
      </c>
      <c r="H30" s="18">
        <f t="shared" si="1"/>
        <v>25.396604454501748</v>
      </c>
      <c r="I30" s="19">
        <f t="shared" si="4"/>
        <v>-13.650479508601734</v>
      </c>
    </row>
    <row r="31" s="21" customFormat="1" ht="17.25" customHeight="1">
      <c r="A31" s="22"/>
      <c r="B31" s="23"/>
      <c r="C31" s="24" t="s">
        <v>16</v>
      </c>
      <c r="D31" s="74">
        <v>743680.89899999998</v>
      </c>
      <c r="E31" s="74">
        <v>211654.973</v>
      </c>
      <c r="F31" s="26">
        <v>164427.61600000001</v>
      </c>
      <c r="G31" s="26">
        <f t="shared" si="3"/>
        <v>77.686630117592372</v>
      </c>
      <c r="H31" s="26">
        <f t="shared" si="1"/>
        <v>22.10996896936572</v>
      </c>
      <c r="I31" s="27">
        <f t="shared" si="4"/>
        <v>-17.313369882407628</v>
      </c>
    </row>
    <row r="32" s="80" customFormat="1" ht="17.25" customHeight="1">
      <c r="A32" s="29"/>
      <c r="B32" s="30"/>
      <c r="C32" s="24" t="s">
        <v>34</v>
      </c>
      <c r="D32" s="26">
        <v>33301</v>
      </c>
      <c r="E32" s="26">
        <v>9683.8250000000007</v>
      </c>
      <c r="F32" s="81">
        <v>8242.7800000000007</v>
      </c>
      <c r="G32" s="26">
        <f t="shared" si="3"/>
        <v>85.119051614418893</v>
      </c>
      <c r="H32" s="26">
        <f t="shared" si="1"/>
        <v>24.752349779285908</v>
      </c>
      <c r="I32" s="27">
        <f t="shared" si="4"/>
        <v>-9.8809483855811067</v>
      </c>
    </row>
    <row r="33" s="80" customFormat="1" ht="26.25" customHeight="1">
      <c r="A33" s="29"/>
      <c r="B33" s="30"/>
      <c r="C33" s="24" t="s">
        <v>17</v>
      </c>
      <c r="D33" s="26">
        <v>166214.769</v>
      </c>
      <c r="E33" s="25">
        <v>73118.902000000002</v>
      </c>
      <c r="F33" s="82">
        <v>66869.531000000003</v>
      </c>
      <c r="G33" s="75">
        <f t="shared" si="3"/>
        <v>91.453138888765039</v>
      </c>
      <c r="H33" s="26">
        <f t="shared" si="1"/>
        <v>40.230799827420874</v>
      </c>
      <c r="I33" s="27">
        <f t="shared" si="4"/>
        <v>-3.5468611112349606</v>
      </c>
    </row>
    <row r="34" s="80" customFormat="1" ht="21.75" hidden="1" customHeight="1">
      <c r="A34" s="31"/>
      <c r="B34" s="32"/>
      <c r="C34" s="83" t="s">
        <v>18</v>
      </c>
      <c r="D34" s="84"/>
      <c r="E34" s="84"/>
      <c r="F34" s="85"/>
      <c r="G34" s="86" t="e">
        <f t="shared" si="3"/>
        <v>#DIV/0!</v>
      </c>
      <c r="H34" s="86" t="e">
        <f t="shared" si="1"/>
        <v>#DIV/0!</v>
      </c>
      <c r="I34" s="87" t="e">
        <f t="shared" si="4"/>
        <v>#DIV/0!</v>
      </c>
    </row>
    <row r="35" s="15" customFormat="1" ht="48" customHeight="1">
      <c r="A35" s="64">
        <v>924</v>
      </c>
      <c r="B35" s="65" t="s">
        <v>40</v>
      </c>
      <c r="C35" s="17" t="s">
        <v>41</v>
      </c>
      <c r="D35" s="18">
        <f>D36+D37</f>
        <v>2875827.5519999997</v>
      </c>
      <c r="E35" s="37">
        <f>E36+E37</f>
        <v>1056603.5960000001</v>
      </c>
      <c r="F35" s="37">
        <f>F36+F37</f>
        <v>1003811.4533500002</v>
      </c>
      <c r="G35" s="37">
        <f t="shared" si="3"/>
        <v>95.003599945158626</v>
      </c>
      <c r="H35" s="37">
        <f t="shared" si="1"/>
        <v>34.905133746698326</v>
      </c>
      <c r="I35" s="19">
        <f t="shared" si="4"/>
        <v>0.0035999451586263831</v>
      </c>
    </row>
    <row r="36" s="15" customFormat="1" ht="16.5" customHeight="1">
      <c r="A36" s="88"/>
      <c r="B36" s="88"/>
      <c r="C36" s="24" t="s">
        <v>16</v>
      </c>
      <c r="D36" s="89">
        <v>2815479.5159999998</v>
      </c>
      <c r="E36" s="82">
        <v>1036730.925</v>
      </c>
      <c r="F36" s="82">
        <v>983938.78335000016</v>
      </c>
      <c r="G36" s="82">
        <f t="shared" si="3"/>
        <v>94.907826092869769</v>
      </c>
      <c r="H36" s="82">
        <f t="shared" si="1"/>
        <v>34.947467305601251</v>
      </c>
      <c r="I36" s="90">
        <f t="shared" si="4"/>
        <v>-0.092173907130231214</v>
      </c>
    </row>
    <row r="37" s="15" customFormat="1" ht="27.75" customHeight="1">
      <c r="A37" s="88"/>
      <c r="B37" s="88"/>
      <c r="C37" s="91" t="s">
        <v>17</v>
      </c>
      <c r="D37" s="89">
        <v>60348.036</v>
      </c>
      <c r="E37" s="92">
        <v>19872.670999999998</v>
      </c>
      <c r="F37" s="92">
        <v>19872.669999999998</v>
      </c>
      <c r="G37" s="82">
        <f t="shared" si="3"/>
        <v>99.999994967963787</v>
      </c>
      <c r="H37" s="82">
        <f t="shared" si="1"/>
        <v>32.930102315177244</v>
      </c>
      <c r="I37" s="90">
        <f t="shared" si="4"/>
        <v>4.9999949679637865</v>
      </c>
    </row>
    <row r="38" s="15" customFormat="1" ht="21.75" hidden="1" customHeight="1">
      <c r="A38" s="93"/>
      <c r="B38" s="94"/>
      <c r="C38" s="95" t="s">
        <v>18</v>
      </c>
      <c r="D38" s="96">
        <v>0</v>
      </c>
      <c r="E38" s="97">
        <v>0</v>
      </c>
      <c r="F38" s="98">
        <v>0</v>
      </c>
      <c r="G38" s="99" t="e">
        <f t="shared" si="3"/>
        <v>#DIV/0!</v>
      </c>
      <c r="H38" s="99" t="e">
        <f>F38/D38*100</f>
        <v>#DIV/0!</v>
      </c>
      <c r="I38" s="100" t="e">
        <f t="shared" si="4"/>
        <v>#DIV/0!</v>
      </c>
    </row>
    <row r="39" s="15" customFormat="1" ht="30" customHeight="1">
      <c r="A39" s="101" t="s">
        <v>42</v>
      </c>
      <c r="B39" s="102" t="s">
        <v>43</v>
      </c>
      <c r="C39" s="17" t="s">
        <v>44</v>
      </c>
      <c r="D39" s="103">
        <f>D40+D41+D42</f>
        <v>24329622.442000002</v>
      </c>
      <c r="E39" s="104">
        <f>E40+E41+E42</f>
        <v>9546594.0109999981</v>
      </c>
      <c r="F39" s="104">
        <f>F40+F41+F42</f>
        <v>9544050.8030000012</v>
      </c>
      <c r="G39" s="105">
        <f t="shared" si="3"/>
        <v>99.973360048651202</v>
      </c>
      <c r="H39" s="104">
        <f t="shared" si="1"/>
        <v>39.228108967791442</v>
      </c>
      <c r="I39" s="106">
        <f t="shared" si="4"/>
        <v>4.9733600486512017</v>
      </c>
    </row>
    <row r="40" s="21" customFormat="1" ht="16.5" customHeight="1">
      <c r="A40" s="22"/>
      <c r="B40" s="23"/>
      <c r="C40" s="60" t="s">
        <v>16</v>
      </c>
      <c r="D40" s="26">
        <v>6886334.6550000003</v>
      </c>
      <c r="E40" s="48">
        <v>2156526.8969999999</v>
      </c>
      <c r="F40" s="48">
        <v>2154786.9270000001</v>
      </c>
      <c r="G40" s="48">
        <f t="shared" si="3"/>
        <v>99.919316100234127</v>
      </c>
      <c r="H40" s="48">
        <f t="shared" si="1"/>
        <v>31.290766931221704</v>
      </c>
      <c r="I40" s="27">
        <f t="shared" si="4"/>
        <v>4.919316100234127</v>
      </c>
    </row>
    <row r="41" s="15" customFormat="1" ht="18.75" customHeight="1">
      <c r="A41" s="29"/>
      <c r="B41" s="30"/>
      <c r="C41" s="60" t="s">
        <v>34</v>
      </c>
      <c r="D41" s="26">
        <v>15274026.4</v>
      </c>
      <c r="E41" s="26">
        <v>6763918.8999999994</v>
      </c>
      <c r="F41" s="26">
        <v>6763340.4299999997</v>
      </c>
      <c r="G41" s="107">
        <f t="shared" si="3"/>
        <v>99.991447709404085</v>
      </c>
      <c r="H41" s="26">
        <f t="shared" si="1"/>
        <v>44.280010082999461</v>
      </c>
      <c r="I41" s="27">
        <f t="shared" si="4"/>
        <v>4.9914477094040848</v>
      </c>
    </row>
    <row r="42" s="15" customFormat="1" ht="27" customHeight="1">
      <c r="A42" s="29"/>
      <c r="B42" s="30"/>
      <c r="C42" s="60" t="s">
        <v>17</v>
      </c>
      <c r="D42" s="26">
        <v>2169261.3870000001</v>
      </c>
      <c r="E42" s="26">
        <v>626148.21400000004</v>
      </c>
      <c r="F42" s="108">
        <v>625923.446</v>
      </c>
      <c r="G42" s="107">
        <f t="shared" si="3"/>
        <v>99.964103067776207</v>
      </c>
      <c r="H42" s="26">
        <f t="shared" si="1"/>
        <v>28.854219678230042</v>
      </c>
      <c r="I42" s="27">
        <f t="shared" si="4"/>
        <v>4.9641030677762075</v>
      </c>
    </row>
    <row r="43" s="15" customFormat="1" ht="21.75" customHeight="1">
      <c r="A43" s="31"/>
      <c r="B43" s="32"/>
      <c r="C43" s="83" t="s">
        <v>18</v>
      </c>
      <c r="D43" s="35">
        <v>67728.399999999994</v>
      </c>
      <c r="E43" s="35">
        <v>0</v>
      </c>
      <c r="F43" s="35">
        <v>0</v>
      </c>
      <c r="G43" s="35"/>
      <c r="H43" s="35">
        <f t="shared" si="1"/>
        <v>0</v>
      </c>
      <c r="I43" s="36">
        <f t="shared" si="4"/>
        <v>-95</v>
      </c>
    </row>
    <row r="44" s="15" customFormat="1" ht="30" customHeight="1">
      <c r="A44" s="16" t="s">
        <v>45</v>
      </c>
      <c r="B44" s="17" t="s">
        <v>46</v>
      </c>
      <c r="C44" s="17" t="s">
        <v>47</v>
      </c>
      <c r="D44" s="109">
        <f>D45+D46+D47</f>
        <v>103941.61199999999</v>
      </c>
      <c r="E44" s="109">
        <f>E45+E46+E47</f>
        <v>33566.006999999998</v>
      </c>
      <c r="F44" s="109">
        <f>F45+F46+F47</f>
        <v>25560.624</v>
      </c>
      <c r="G44" s="18">
        <f t="shared" si="3"/>
        <v>76.150326727870848</v>
      </c>
      <c r="H44" s="18">
        <f t="shared" si="1"/>
        <v>24.591329216637511</v>
      </c>
      <c r="I44" s="19">
        <f t="shared" si="4"/>
        <v>-18.849673272129152</v>
      </c>
    </row>
    <row r="45" s="21" customFormat="1" ht="16.5" customHeight="1">
      <c r="A45" s="22"/>
      <c r="B45" s="23"/>
      <c r="C45" s="110" t="s">
        <v>16</v>
      </c>
      <c r="D45" s="111">
        <v>98345.445999999996</v>
      </c>
      <c r="E45" s="111">
        <v>31362.087</v>
      </c>
      <c r="F45" s="111">
        <v>24162.069</v>
      </c>
      <c r="G45" s="26">
        <f t="shared" si="3"/>
        <v>77.042286758531091</v>
      </c>
      <c r="H45" s="26">
        <f t="shared" si="1"/>
        <v>24.568569245189046</v>
      </c>
      <c r="I45" s="27">
        <f t="shared" si="4"/>
        <v>-17.957713241468909</v>
      </c>
    </row>
    <row r="46" s="15" customFormat="1" ht="16.5" customHeight="1">
      <c r="A46" s="29"/>
      <c r="B46" s="30"/>
      <c r="C46" s="60" t="s">
        <v>34</v>
      </c>
      <c r="D46" s="111">
        <v>5596.1660000000002</v>
      </c>
      <c r="E46" s="74">
        <v>2203.9200000000001</v>
      </c>
      <c r="F46" s="74">
        <v>1398.5550000000001</v>
      </c>
      <c r="G46" s="26">
        <f t="shared" si="3"/>
        <v>63.457611891538711</v>
      </c>
      <c r="H46" s="26">
        <f t="shared" si="1"/>
        <v>24.991306548090247</v>
      </c>
      <c r="I46" s="27">
        <f t="shared" si="4"/>
        <v>-31.542388108461289</v>
      </c>
    </row>
    <row r="47" s="28" customFormat="1" ht="27" hidden="1" customHeight="1">
      <c r="A47" s="31"/>
      <c r="B47" s="32"/>
      <c r="C47" s="24" t="s">
        <v>17</v>
      </c>
      <c r="D47" s="53"/>
      <c r="E47" s="53"/>
      <c r="F47" s="53"/>
      <c r="G47" s="26"/>
      <c r="H47" s="26" t="e">
        <f t="shared" si="1"/>
        <v>#DIV/0!</v>
      </c>
      <c r="I47" s="27">
        <f t="shared" si="4"/>
        <v>-95</v>
      </c>
    </row>
    <row r="48" s="15" customFormat="1" ht="30" customHeight="1">
      <c r="A48" s="16" t="s">
        <v>48</v>
      </c>
      <c r="B48" s="17" t="s">
        <v>49</v>
      </c>
      <c r="C48" s="17" t="s">
        <v>50</v>
      </c>
      <c r="D48" s="18">
        <f>D49+D50+D51</f>
        <v>229973.533</v>
      </c>
      <c r="E48" s="18">
        <f>E49+E50+E51</f>
        <v>56928.247000000003</v>
      </c>
      <c r="F48" s="18">
        <f>F49+F50+F51</f>
        <v>53703.934000000001</v>
      </c>
      <c r="G48" s="18">
        <f t="shared" si="3"/>
        <v>94.336180771559668</v>
      </c>
      <c r="H48" s="18">
        <f t="shared" si="1"/>
        <v>23.352223753504713</v>
      </c>
      <c r="I48" s="19">
        <f t="shared" si="4"/>
        <v>-0.6638192284403317</v>
      </c>
      <c r="J48" s="20"/>
    </row>
    <row r="49" s="21" customFormat="1" ht="16.5" customHeight="1">
      <c r="A49" s="22"/>
      <c r="B49" s="23"/>
      <c r="C49" s="60" t="s">
        <v>16</v>
      </c>
      <c r="D49" s="26">
        <v>212789.967</v>
      </c>
      <c r="E49" s="26">
        <v>51835.959999999999</v>
      </c>
      <c r="F49" s="26">
        <v>48755.286</v>
      </c>
      <c r="G49" s="26">
        <f t="shared" si="3"/>
        <v>94.056878661068495</v>
      </c>
      <c r="H49" s="26">
        <f t="shared" si="1"/>
        <v>22.912398872640459</v>
      </c>
      <c r="I49" s="27">
        <f t="shared" si="4"/>
        <v>-0.94312133893150474</v>
      </c>
    </row>
    <row r="50" s="15" customFormat="1" ht="16.5" customHeight="1">
      <c r="A50" s="29"/>
      <c r="B50" s="30"/>
      <c r="C50" s="60" t="s">
        <v>34</v>
      </c>
      <c r="D50" s="26">
        <v>17183.565999999999</v>
      </c>
      <c r="E50" s="26">
        <v>5092.2870000000003</v>
      </c>
      <c r="F50" s="26">
        <v>4948.6480000000001</v>
      </c>
      <c r="G50" s="26">
        <f t="shared" si="3"/>
        <v>97.179283100108066</v>
      </c>
      <c r="H50" s="26">
        <f t="shared" si="1"/>
        <v>28.798725479914939</v>
      </c>
      <c r="I50" s="27">
        <f t="shared" si="4"/>
        <v>2.1792831001080657</v>
      </c>
    </row>
    <row r="51" s="28" customFormat="1" ht="27" hidden="1" customHeight="1">
      <c r="A51" s="31"/>
      <c r="B51" s="32"/>
      <c r="C51" s="24" t="s">
        <v>17</v>
      </c>
      <c r="D51" s="53"/>
      <c r="E51" s="53"/>
      <c r="F51" s="53"/>
      <c r="G51" s="26"/>
      <c r="H51" s="26" t="e">
        <f t="shared" si="1"/>
        <v>#DIV/0!</v>
      </c>
      <c r="I51" s="27">
        <f t="shared" si="4"/>
        <v>-95</v>
      </c>
    </row>
    <row r="52" s="15" customFormat="1" ht="30" customHeight="1">
      <c r="A52" s="16" t="s">
        <v>51</v>
      </c>
      <c r="B52" s="17" t="s">
        <v>52</v>
      </c>
      <c r="C52" s="17" t="s">
        <v>53</v>
      </c>
      <c r="D52" s="18">
        <f>D53+D54+D55</f>
        <v>220303.61600000001</v>
      </c>
      <c r="E52" s="18">
        <f>E53+E54+E55</f>
        <v>51748.129999999997</v>
      </c>
      <c r="F52" s="18">
        <f>F53+F54+F55</f>
        <v>45832.428999999996</v>
      </c>
      <c r="G52" s="18">
        <f t="shared" si="3"/>
        <v>88.568280631589971</v>
      </c>
      <c r="H52" s="18">
        <f t="shared" si="1"/>
        <v>20.8042109485847</v>
      </c>
      <c r="I52" s="19">
        <f t="shared" si="4"/>
        <v>-6.4317193684100289</v>
      </c>
    </row>
    <row r="53" s="21" customFormat="1" ht="16.5" customHeight="1">
      <c r="A53" s="22"/>
      <c r="B53" s="23"/>
      <c r="C53" s="60" t="s">
        <v>16</v>
      </c>
      <c r="D53" s="111">
        <v>206407.95000000001</v>
      </c>
      <c r="E53" s="74">
        <v>46957.695</v>
      </c>
      <c r="F53" s="111">
        <v>41764.252999999997</v>
      </c>
      <c r="G53" s="26">
        <f t="shared" si="3"/>
        <v>88.940168379218775</v>
      </c>
      <c r="H53" s="26">
        <f t="shared" si="1"/>
        <v>20.233839345819767</v>
      </c>
      <c r="I53" s="27">
        <f t="shared" si="4"/>
        <v>-6.0598316207812246</v>
      </c>
    </row>
    <row r="54" s="15" customFormat="1" ht="16.5" customHeight="1">
      <c r="A54" s="29"/>
      <c r="B54" s="30"/>
      <c r="C54" s="60" t="s">
        <v>34</v>
      </c>
      <c r="D54" s="111">
        <v>13895.665999999999</v>
      </c>
      <c r="E54" s="74">
        <v>4790.4350000000004</v>
      </c>
      <c r="F54" s="111">
        <v>4068.1759999999999</v>
      </c>
      <c r="G54" s="26">
        <f t="shared" si="3"/>
        <v>84.92289322368427</v>
      </c>
      <c r="H54" s="26">
        <f t="shared" si="1"/>
        <v>29.276581633438802</v>
      </c>
      <c r="I54" s="27">
        <f t="shared" si="4"/>
        <v>-10.07710677631573</v>
      </c>
    </row>
    <row r="55" s="28" customFormat="1" ht="27.75" hidden="1" customHeight="1">
      <c r="A55" s="31"/>
      <c r="B55" s="32"/>
      <c r="C55" s="24" t="s">
        <v>17</v>
      </c>
      <c r="D55" s="53"/>
      <c r="E55" s="53"/>
      <c r="F55" s="53"/>
      <c r="G55" s="26"/>
      <c r="H55" s="26" t="e">
        <f t="shared" si="1"/>
        <v>#DIV/0!</v>
      </c>
      <c r="I55" s="27">
        <f t="shared" si="4"/>
        <v>-95</v>
      </c>
    </row>
    <row r="56" s="15" customFormat="1" ht="30" customHeight="1">
      <c r="A56" s="16" t="s">
        <v>54</v>
      </c>
      <c r="B56" s="17" t="s">
        <v>55</v>
      </c>
      <c r="C56" s="17" t="s">
        <v>56</v>
      </c>
      <c r="D56" s="18">
        <f>D57+D58+D59</f>
        <v>188295.73500000002</v>
      </c>
      <c r="E56" s="18">
        <f>E57+E58+E59</f>
        <v>39306.776999999995</v>
      </c>
      <c r="F56" s="18">
        <f>F57+F58+F59</f>
        <v>33281.215000000004</v>
      </c>
      <c r="G56" s="18">
        <f t="shared" si="3"/>
        <v>84.670424644584855</v>
      </c>
      <c r="H56" s="18">
        <f t="shared" si="1"/>
        <v>17.674970173912861</v>
      </c>
      <c r="I56" s="19">
        <f t="shared" si="4"/>
        <v>-10.329575355415145</v>
      </c>
      <c r="J56" s="20"/>
    </row>
    <row r="57" s="21" customFormat="1" ht="16.5" customHeight="1">
      <c r="A57" s="22"/>
      <c r="B57" s="23"/>
      <c r="C57" s="60" t="s">
        <v>16</v>
      </c>
      <c r="D57" s="111">
        <v>174313.46900000001</v>
      </c>
      <c r="E57" s="111">
        <v>34904.504999999997</v>
      </c>
      <c r="F57" s="111">
        <v>29663.505000000001</v>
      </c>
      <c r="G57" s="26">
        <f t="shared" si="3"/>
        <v>84.984746238343746</v>
      </c>
      <c r="H57" s="26">
        <f t="shared" si="1"/>
        <v>17.017333869937499</v>
      </c>
      <c r="I57" s="27">
        <f t="shared" si="4"/>
        <v>-10.015253761656254</v>
      </c>
    </row>
    <row r="58" s="15" customFormat="1" ht="16.5" customHeight="1">
      <c r="A58" s="29"/>
      <c r="B58" s="30"/>
      <c r="C58" s="60" t="s">
        <v>34</v>
      </c>
      <c r="D58" s="111">
        <v>13982.266000000001</v>
      </c>
      <c r="E58" s="111">
        <v>4402.2719999999999</v>
      </c>
      <c r="F58" s="111">
        <v>3617.71</v>
      </c>
      <c r="G58" s="26">
        <f t="shared" si="3"/>
        <v>82.178247959235591</v>
      </c>
      <c r="H58" s="26">
        <f t="shared" si="1"/>
        <v>25.873560122515187</v>
      </c>
      <c r="I58" s="27">
        <f t="shared" si="4"/>
        <v>-12.821752040764409</v>
      </c>
    </row>
    <row r="59" s="28" customFormat="1" ht="27.75" hidden="1" customHeight="1">
      <c r="A59" s="31"/>
      <c r="B59" s="32"/>
      <c r="C59" s="24" t="s">
        <v>17</v>
      </c>
      <c r="D59" s="53"/>
      <c r="E59" s="53"/>
      <c r="F59" s="53"/>
      <c r="G59" s="26"/>
      <c r="H59" s="26" t="e">
        <f t="shared" si="1"/>
        <v>#DIV/0!</v>
      </c>
      <c r="I59" s="27">
        <f t="shared" si="4"/>
        <v>-95</v>
      </c>
    </row>
    <row r="60" s="15" customFormat="1" ht="30" customHeight="1">
      <c r="A60" s="16" t="s">
        <v>57</v>
      </c>
      <c r="B60" s="17" t="s">
        <v>58</v>
      </c>
      <c r="C60" s="17" t="s">
        <v>59</v>
      </c>
      <c r="D60" s="18">
        <f>D61+D62+D63</f>
        <v>181036.89299999998</v>
      </c>
      <c r="E60" s="18">
        <f>E61+E62+E63</f>
        <v>43663.859000000004</v>
      </c>
      <c r="F60" s="18">
        <f>F61+F62+F63</f>
        <v>43056.633000000002</v>
      </c>
      <c r="G60" s="18">
        <f t="shared" si="3"/>
        <v>98.609316689118103</v>
      </c>
      <c r="H60" s="18">
        <f t="shared" si="1"/>
        <v>23.783347298166461</v>
      </c>
      <c r="I60" s="19">
        <f t="shared" si="4"/>
        <v>3.6093166891181028</v>
      </c>
      <c r="J60" s="20"/>
    </row>
    <row r="61" s="21" customFormat="1" ht="16.5" customHeight="1">
      <c r="A61" s="22"/>
      <c r="B61" s="23"/>
      <c r="C61" s="60" t="s">
        <v>16</v>
      </c>
      <c r="D61" s="111">
        <v>168290.32699999999</v>
      </c>
      <c r="E61" s="111">
        <v>39524.658000000003</v>
      </c>
      <c r="F61" s="111">
        <v>39238.069000000003</v>
      </c>
      <c r="G61" s="26">
        <f t="shared" si="3"/>
        <v>99.274910867033938</v>
      </c>
      <c r="H61" s="26">
        <f t="shared" si="1"/>
        <v>23.31570072948994</v>
      </c>
      <c r="I61" s="27">
        <f t="shared" si="4"/>
        <v>4.2749108670339382</v>
      </c>
    </row>
    <row r="62" s="15" customFormat="1" ht="16.5" customHeight="1">
      <c r="A62" s="29"/>
      <c r="B62" s="30"/>
      <c r="C62" s="60" t="s">
        <v>34</v>
      </c>
      <c r="D62" s="111">
        <v>12746.566000000001</v>
      </c>
      <c r="E62" s="111">
        <v>4139.201</v>
      </c>
      <c r="F62" s="111">
        <v>3818.5639999999999</v>
      </c>
      <c r="G62" s="26">
        <f t="shared" si="3"/>
        <v>92.253649919392657</v>
      </c>
      <c r="H62" s="26">
        <f t="shared" si="1"/>
        <v>29.957590146240172</v>
      </c>
      <c r="I62" s="27">
        <f t="shared" si="4"/>
        <v>-2.7463500806073426</v>
      </c>
    </row>
    <row r="63" s="28" customFormat="1" ht="27" hidden="1" customHeight="1">
      <c r="A63" s="31"/>
      <c r="B63" s="32"/>
      <c r="C63" s="24" t="s">
        <v>17</v>
      </c>
      <c r="D63" s="53"/>
      <c r="E63" s="53"/>
      <c r="F63" s="53"/>
      <c r="G63" s="26"/>
      <c r="H63" s="26" t="e">
        <f t="shared" si="1"/>
        <v>#DIV/0!</v>
      </c>
      <c r="I63" s="27">
        <f t="shared" si="4"/>
        <v>-95</v>
      </c>
    </row>
    <row r="64" s="15" customFormat="1" ht="30" customHeight="1">
      <c r="A64" s="16" t="s">
        <v>60</v>
      </c>
      <c r="B64" s="17" t="s">
        <v>61</v>
      </c>
      <c r="C64" s="17" t="s">
        <v>62</v>
      </c>
      <c r="D64" s="18">
        <f>D65+D66+D67</f>
        <v>169454.85500000001</v>
      </c>
      <c r="E64" s="18">
        <f>E65+E66+E67</f>
        <v>41661.059999999998</v>
      </c>
      <c r="F64" s="18">
        <f>F65+F66+F67</f>
        <v>37655.796000000002</v>
      </c>
      <c r="G64" s="18">
        <f t="shared" si="3"/>
        <v>90.386072749949236</v>
      </c>
      <c r="H64" s="18">
        <f t="shared" si="1"/>
        <v>22.221727432949621</v>
      </c>
      <c r="I64" s="19">
        <f t="shared" si="4"/>
        <v>-4.6139272500507644</v>
      </c>
      <c r="J64" s="20"/>
    </row>
    <row r="65" s="21" customFormat="1" ht="16.5" customHeight="1">
      <c r="A65" s="22"/>
      <c r="B65" s="23"/>
      <c r="C65" s="60" t="s">
        <v>16</v>
      </c>
      <c r="D65" s="26">
        <v>157427.18900000001</v>
      </c>
      <c r="E65" s="26">
        <v>37867.017999999996</v>
      </c>
      <c r="F65" s="26">
        <v>33883.247000000003</v>
      </c>
      <c r="G65" s="26">
        <f t="shared" si="3"/>
        <v>89.479575603233414</v>
      </c>
      <c r="H65" s="26">
        <f t="shared" si="1"/>
        <v>21.523122667203314</v>
      </c>
      <c r="I65" s="27">
        <f t="shared" si="4"/>
        <v>-5.520424396766586</v>
      </c>
    </row>
    <row r="66" s="15" customFormat="1" ht="16.5" customHeight="1">
      <c r="A66" s="29"/>
      <c r="B66" s="30"/>
      <c r="C66" s="60" t="s">
        <v>34</v>
      </c>
      <c r="D66" s="26">
        <v>12027.665999999999</v>
      </c>
      <c r="E66" s="26">
        <v>3794.0419999999999</v>
      </c>
      <c r="F66" s="26">
        <v>3772.549</v>
      </c>
      <c r="G66" s="26">
        <f t="shared" si="3"/>
        <v>99.433506534719442</v>
      </c>
      <c r="H66" s="26">
        <f t="shared" si="1"/>
        <v>31.365594954166504</v>
      </c>
      <c r="I66" s="27">
        <f t="shared" si="4"/>
        <v>4.4335065347194416</v>
      </c>
    </row>
    <row r="67" s="28" customFormat="1" ht="27" hidden="1" customHeight="1">
      <c r="A67" s="31"/>
      <c r="B67" s="32"/>
      <c r="C67" s="24" t="s">
        <v>17</v>
      </c>
      <c r="D67" s="53"/>
      <c r="E67" s="53"/>
      <c r="F67" s="53"/>
      <c r="G67" s="26"/>
      <c r="H67" s="26" t="e">
        <f t="shared" si="1"/>
        <v>#DIV/0!</v>
      </c>
      <c r="I67" s="27">
        <f t="shared" si="4"/>
        <v>-95</v>
      </c>
    </row>
    <row r="68" s="15" customFormat="1" ht="37.5" customHeight="1">
      <c r="A68" s="16" t="s">
        <v>63</v>
      </c>
      <c r="B68" s="17" t="s">
        <v>64</v>
      </c>
      <c r="C68" s="17" t="s">
        <v>65</v>
      </c>
      <c r="D68" s="18">
        <f>D69+D70+D71</f>
        <v>172576.79699999999</v>
      </c>
      <c r="E68" s="18">
        <f>E69+E70+E71</f>
        <v>38742.328999999998</v>
      </c>
      <c r="F68" s="18">
        <f>F69+F70+F71</f>
        <v>38572.807000000001</v>
      </c>
      <c r="G68" s="18">
        <f t="shared" si="3"/>
        <v>99.562437250481267</v>
      </c>
      <c r="H68" s="18">
        <f>F68/D68*100</f>
        <v>22.351096827924096</v>
      </c>
      <c r="I68" s="19">
        <f t="shared" si="4"/>
        <v>4.5624372504812669</v>
      </c>
      <c r="J68" s="20"/>
    </row>
    <row r="69" s="21" customFormat="1" ht="16.5" customHeight="1">
      <c r="A69" s="22"/>
      <c r="B69" s="23"/>
      <c r="C69" s="60" t="s">
        <v>16</v>
      </c>
      <c r="D69" s="111">
        <v>162957.03099999999</v>
      </c>
      <c r="E69" s="112">
        <v>35524.273999999998</v>
      </c>
      <c r="F69" s="111">
        <v>35356.807000000001</v>
      </c>
      <c r="G69" s="113">
        <f t="shared" si="3"/>
        <v>99.528584313925748</v>
      </c>
      <c r="H69" s="26">
        <f t="shared" si="1"/>
        <v>21.69701226331253</v>
      </c>
      <c r="I69" s="114">
        <f t="shared" si="4"/>
        <v>4.528584313925748</v>
      </c>
    </row>
    <row r="70" s="15" customFormat="1" ht="16.5" customHeight="1">
      <c r="A70" s="29"/>
      <c r="B70" s="30"/>
      <c r="C70" s="60" t="s">
        <v>34</v>
      </c>
      <c r="D70" s="111">
        <v>9619.7660000000014</v>
      </c>
      <c r="E70" s="111">
        <v>3218.0549999999998</v>
      </c>
      <c r="F70" s="111">
        <v>3216</v>
      </c>
      <c r="G70" s="26">
        <f t="shared" si="3"/>
        <v>99.936141551340796</v>
      </c>
      <c r="H70" s="26">
        <f t="shared" ref="H70:H133" si="7">F70/D70*100</f>
        <v>33.431166620892853</v>
      </c>
      <c r="I70" s="27">
        <f t="shared" si="4"/>
        <v>4.9361415513407962</v>
      </c>
    </row>
    <row r="71" s="15" customFormat="1" ht="27.75" hidden="1" customHeight="1">
      <c r="A71" s="31"/>
      <c r="B71" s="32"/>
      <c r="C71" s="24" t="s">
        <v>17</v>
      </c>
      <c r="D71" s="53"/>
      <c r="E71" s="53"/>
      <c r="F71" s="53"/>
      <c r="G71" s="26"/>
      <c r="H71" s="26" t="e">
        <f t="shared" si="7"/>
        <v>#DIV/0!</v>
      </c>
      <c r="I71" s="27">
        <f t="shared" si="4"/>
        <v>-95</v>
      </c>
    </row>
    <row r="72" s="15" customFormat="1" ht="30" customHeight="1">
      <c r="A72" s="16" t="s">
        <v>66</v>
      </c>
      <c r="B72" s="17" t="s">
        <v>67</v>
      </c>
      <c r="C72" s="17" t="s">
        <v>68</v>
      </c>
      <c r="D72" s="18">
        <f>D73+D74+D75</f>
        <v>37753.889999999999</v>
      </c>
      <c r="E72" s="18">
        <f>E73+E74+E75</f>
        <v>11731.141000000001</v>
      </c>
      <c r="F72" s="18">
        <f>F73+F74+F75</f>
        <v>9967.9290000000001</v>
      </c>
      <c r="G72" s="18">
        <f t="shared" si="3"/>
        <v>84.96981666148244</v>
      </c>
      <c r="H72" s="18">
        <f t="shared" si="7"/>
        <v>26.40238926372885</v>
      </c>
      <c r="I72" s="19">
        <f t="shared" si="4"/>
        <v>-10.03018333851756</v>
      </c>
    </row>
    <row r="73" s="21" customFormat="1" ht="16.5" customHeight="1">
      <c r="A73" s="22"/>
      <c r="B73" s="23"/>
      <c r="C73" s="60" t="s">
        <v>16</v>
      </c>
      <c r="D73" s="26">
        <v>36913.290000000001</v>
      </c>
      <c r="E73" s="89">
        <v>11431.674000000001</v>
      </c>
      <c r="F73" s="26">
        <v>9736.4230000000007</v>
      </c>
      <c r="G73" s="75">
        <f t="shared" si="3"/>
        <v>85.170579566912068</v>
      </c>
      <c r="H73" s="26">
        <f t="shared" si="7"/>
        <v>26.376470371511186</v>
      </c>
      <c r="I73" s="27">
        <f t="shared" si="4"/>
        <v>-9.8294204330879325</v>
      </c>
    </row>
    <row r="74" s="15" customFormat="1" ht="16.5" customHeight="1">
      <c r="A74" s="29"/>
      <c r="B74" s="30"/>
      <c r="C74" s="60" t="s">
        <v>34</v>
      </c>
      <c r="D74" s="26">
        <v>840.60000000000002</v>
      </c>
      <c r="E74" s="26">
        <v>299.46699999999998</v>
      </c>
      <c r="F74" s="26">
        <v>231.506</v>
      </c>
      <c r="G74" s="26">
        <f t="shared" ref="G74:G104" si="8">F74/E74*100</f>
        <v>77.306013684312475</v>
      </c>
      <c r="H74" s="26">
        <f t="shared" si="7"/>
        <v>27.540566262193671</v>
      </c>
      <c r="I74" s="27">
        <f t="shared" ref="I74:I133" si="9">G74-95</f>
        <v>-17.693986315687525</v>
      </c>
    </row>
    <row r="75" s="15" customFormat="1" ht="27.75" hidden="1" customHeight="1">
      <c r="A75" s="29"/>
      <c r="B75" s="30"/>
      <c r="C75" s="24" t="s">
        <v>17</v>
      </c>
      <c r="D75" s="53">
        <v>0</v>
      </c>
      <c r="E75" s="53">
        <v>0</v>
      </c>
      <c r="F75" s="53">
        <v>0</v>
      </c>
      <c r="G75" s="26" t="e">
        <f t="shared" si="8"/>
        <v>#DIV/0!</v>
      </c>
      <c r="H75" s="26" t="e">
        <f t="shared" si="7"/>
        <v>#DIV/0!</v>
      </c>
      <c r="I75" s="27" t="e">
        <f t="shared" si="9"/>
        <v>#DIV/0!</v>
      </c>
    </row>
    <row r="76" s="15" customFormat="1" ht="48" customHeight="1">
      <c r="A76" s="115" t="s">
        <v>69</v>
      </c>
      <c r="B76" s="116" t="s">
        <v>70</v>
      </c>
      <c r="C76" s="117" t="s">
        <v>71</v>
      </c>
      <c r="D76" s="18">
        <f>D77+D78+D79</f>
        <v>2068811.6980000001</v>
      </c>
      <c r="E76" s="18">
        <f>E77+E78+E79</f>
        <v>184476.04699999999</v>
      </c>
      <c r="F76" s="18">
        <f>F77+F78+F79</f>
        <v>131295.639</v>
      </c>
      <c r="G76" s="18">
        <f t="shared" si="8"/>
        <v>71.172188007692952</v>
      </c>
      <c r="H76" s="18">
        <f t="shared" si="7"/>
        <v>6.3464277163034488</v>
      </c>
      <c r="I76" s="19">
        <f t="shared" si="9"/>
        <v>-23.827811992307048</v>
      </c>
    </row>
    <row r="77" s="15" customFormat="1" ht="16.5" customHeight="1">
      <c r="A77" s="45"/>
      <c r="B77" s="46"/>
      <c r="C77" s="24" t="s">
        <v>16</v>
      </c>
      <c r="D77" s="74">
        <v>1660671.8370000001</v>
      </c>
      <c r="E77" s="118">
        <v>183076.04699999999</v>
      </c>
      <c r="F77" s="74">
        <v>129936.54700000001</v>
      </c>
      <c r="G77" s="75">
        <f t="shared" si="8"/>
        <v>70.974083791529537</v>
      </c>
      <c r="H77" s="26">
        <f t="shared" si="7"/>
        <v>7.8243361575114134</v>
      </c>
      <c r="I77" s="27">
        <f t="shared" si="9"/>
        <v>-24.025916208470463</v>
      </c>
    </row>
    <row r="78" s="28" customFormat="1" ht="16.5" customHeight="1">
      <c r="A78" s="45"/>
      <c r="B78" s="46"/>
      <c r="C78" s="24" t="s">
        <v>34</v>
      </c>
      <c r="D78" s="74">
        <v>5352.3919999999998</v>
      </c>
      <c r="E78" s="118">
        <v>1400</v>
      </c>
      <c r="F78" s="74">
        <v>1359.0920000000001</v>
      </c>
      <c r="G78" s="75">
        <f t="shared" si="8"/>
        <v>97.078000000000003</v>
      </c>
      <c r="H78" s="26">
        <f t="shared" si="7"/>
        <v>25.392235845207157</v>
      </c>
      <c r="I78" s="27">
        <f t="shared" si="9"/>
        <v>2.078000000000003</v>
      </c>
    </row>
    <row r="79" s="28" customFormat="1" ht="27.75" customHeight="1">
      <c r="A79" s="45"/>
      <c r="B79" s="46"/>
      <c r="C79" s="24" t="s">
        <v>17</v>
      </c>
      <c r="D79" s="111">
        <v>402787.46899999998</v>
      </c>
      <c r="E79" s="111">
        <v>0</v>
      </c>
      <c r="F79" s="111">
        <v>0</v>
      </c>
      <c r="G79" s="75"/>
      <c r="H79" s="26">
        <f t="shared" si="7"/>
        <v>0</v>
      </c>
      <c r="I79" s="27">
        <f t="shared" si="9"/>
        <v>-95</v>
      </c>
    </row>
    <row r="80" s="28" customFormat="1" ht="21" customHeight="1">
      <c r="A80" s="62"/>
      <c r="B80" s="63"/>
      <c r="C80" s="95" t="s">
        <v>18</v>
      </c>
      <c r="D80" s="35">
        <v>131851</v>
      </c>
      <c r="E80" s="35">
        <v>0</v>
      </c>
      <c r="F80" s="35">
        <v>0</v>
      </c>
      <c r="G80" s="35"/>
      <c r="H80" s="35">
        <f t="shared" si="7"/>
        <v>0</v>
      </c>
      <c r="I80" s="36">
        <f t="shared" si="9"/>
        <v>-95</v>
      </c>
      <c r="J80" s="44"/>
    </row>
    <row r="81" s="15" customFormat="1" ht="44.25" customHeight="1">
      <c r="A81" s="79" t="s">
        <v>72</v>
      </c>
      <c r="B81" s="65" t="s">
        <v>73</v>
      </c>
      <c r="C81" s="17" t="s">
        <v>74</v>
      </c>
      <c r="D81" s="18">
        <f>D82+D83</f>
        <v>2792312.702</v>
      </c>
      <c r="E81" s="18">
        <f>E82+E83</f>
        <v>554588.09499999997</v>
      </c>
      <c r="F81" s="18">
        <f>F82+F83</f>
        <v>417579.29300000001</v>
      </c>
      <c r="G81" s="18">
        <f t="shared" si="8"/>
        <v>75.295394323240927</v>
      </c>
      <c r="H81" s="18">
        <f t="shared" si="7"/>
        <v>14.954603497699519</v>
      </c>
      <c r="I81" s="19">
        <f t="shared" si="9"/>
        <v>-19.704605676759073</v>
      </c>
    </row>
    <row r="82" s="15" customFormat="1" ht="16.5" customHeight="1">
      <c r="A82" s="38"/>
      <c r="B82" s="39"/>
      <c r="C82" s="24" t="s">
        <v>16</v>
      </c>
      <c r="D82" s="111">
        <v>1596310.8470000001</v>
      </c>
      <c r="E82" s="111">
        <v>268283.255</v>
      </c>
      <c r="F82" s="26">
        <v>183195.28200000001</v>
      </c>
      <c r="G82" s="26">
        <f t="shared" si="8"/>
        <v>68.284277376908975</v>
      </c>
      <c r="H82" s="26">
        <f t="shared" si="7"/>
        <v>11.476165957544232</v>
      </c>
      <c r="I82" s="27">
        <f t="shared" si="9"/>
        <v>-26.715722623091025</v>
      </c>
    </row>
    <row r="83" s="28" customFormat="1" ht="27" customHeight="1">
      <c r="A83" s="45"/>
      <c r="B83" s="46"/>
      <c r="C83" s="24" t="s">
        <v>17</v>
      </c>
      <c r="D83" s="111">
        <v>1196001.855</v>
      </c>
      <c r="E83" s="111">
        <v>286304.84000000003</v>
      </c>
      <c r="F83" s="111">
        <v>234384.011</v>
      </c>
      <c r="G83" s="26">
        <f t="shared" si="8"/>
        <v>81.865193407139031</v>
      </c>
      <c r="H83" s="26">
        <f t="shared" si="7"/>
        <v>19.59729493897817</v>
      </c>
      <c r="I83" s="27">
        <f t="shared" si="9"/>
        <v>-13.134806592860969</v>
      </c>
    </row>
    <row r="84" s="28" customFormat="1" ht="21" customHeight="1">
      <c r="A84" s="45"/>
      <c r="B84" s="46"/>
      <c r="C84" s="119" t="s">
        <v>18</v>
      </c>
      <c r="D84" s="35">
        <v>2488941.1009999998</v>
      </c>
      <c r="E84" s="35">
        <v>526142.53300000005</v>
      </c>
      <c r="F84" s="35">
        <v>389531.78499999997</v>
      </c>
      <c r="G84" s="35">
        <f t="shared" si="8"/>
        <v>74.035410666941829</v>
      </c>
      <c r="H84" s="35">
        <f t="shared" si="7"/>
        <v>15.650502329825924</v>
      </c>
      <c r="I84" s="36">
        <f t="shared" si="9"/>
        <v>-20.964589333058171</v>
      </c>
      <c r="J84" s="120"/>
    </row>
    <row r="85" s="15" customFormat="1" ht="45" customHeight="1">
      <c r="A85" s="16" t="s">
        <v>75</v>
      </c>
      <c r="B85" s="17" t="s">
        <v>76</v>
      </c>
      <c r="C85" s="17" t="s">
        <v>77</v>
      </c>
      <c r="D85" s="18">
        <f>D87+D88+D89</f>
        <v>11994845.731000001</v>
      </c>
      <c r="E85" s="18">
        <f>E87+E88+E89</f>
        <v>3364288.4730000007</v>
      </c>
      <c r="F85" s="18">
        <f>F87+F88+F89</f>
        <v>3210348.415</v>
      </c>
      <c r="G85" s="18">
        <f t="shared" si="8"/>
        <v>95.424290775436106</v>
      </c>
      <c r="H85" s="18">
        <f t="shared" si="7"/>
        <v>26.764399367830432</v>
      </c>
      <c r="I85" s="19">
        <f t="shared" si="9"/>
        <v>0.4242907754361056</v>
      </c>
    </row>
    <row r="86" s="15" customFormat="1" ht="45" hidden="1" customHeight="1">
      <c r="A86" s="22"/>
      <c r="B86" s="23"/>
      <c r="C86" s="17" t="s">
        <v>78</v>
      </c>
      <c r="D86" s="18">
        <f>D87+D88+D90</f>
        <v>8033193.671000001</v>
      </c>
      <c r="E86" s="18">
        <f>E87+E88+E90</f>
        <v>2361379.8440000005</v>
      </c>
      <c r="F86" s="18">
        <f>F87+F88+F90</f>
        <v>2207439.7860000003</v>
      </c>
      <c r="G86" s="18">
        <f t="shared" si="8"/>
        <v>93.480927755390795</v>
      </c>
      <c r="H86" s="18">
        <f t="shared" si="7"/>
        <v>27.478981291947491</v>
      </c>
      <c r="I86" s="19">
        <f t="shared" si="9"/>
        <v>-1.5190722446092053</v>
      </c>
    </row>
    <row r="87" s="21" customFormat="1" ht="16.5" customHeight="1">
      <c r="A87" s="29"/>
      <c r="B87" s="30"/>
      <c r="C87" s="60" t="s">
        <v>16</v>
      </c>
      <c r="D87" s="26">
        <f>11887699.037-3796382.101-45180.92-55339.591+31057.036+1499.941</f>
        <v>8023353.4020000007</v>
      </c>
      <c r="E87" s="26">
        <f>3681481.396-1324992.058</f>
        <v>2356489.3380000005</v>
      </c>
      <c r="F87" s="26">
        <v>2202635.6200000001</v>
      </c>
      <c r="G87" s="26">
        <f t="shared" si="8"/>
        <v>93.471062418191167</v>
      </c>
      <c r="H87" s="26">
        <f t="shared" si="7"/>
        <v>27.452805699060246</v>
      </c>
      <c r="I87" s="121">
        <f t="shared" si="9"/>
        <v>-1.5289375818088331</v>
      </c>
    </row>
    <row r="88" s="21" customFormat="1" ht="16.5" customHeight="1">
      <c r="A88" s="29"/>
      <c r="B88" s="30"/>
      <c r="C88" s="60" t="s">
        <v>34</v>
      </c>
      <c r="D88" s="26">
        <v>9840.2690000000002</v>
      </c>
      <c r="E88" s="89">
        <v>4890.5060000000003</v>
      </c>
      <c r="F88" s="26">
        <v>4804.1660000000002</v>
      </c>
      <c r="G88" s="75">
        <f t="shared" si="8"/>
        <v>98.234538511965823</v>
      </c>
      <c r="H88" s="26">
        <f t="shared" si="7"/>
        <v>48.821490550715637</v>
      </c>
      <c r="I88" s="27">
        <f t="shared" si="9"/>
        <v>3.2345385119658232</v>
      </c>
    </row>
    <row r="89" s="15" customFormat="1" ht="27" customHeight="1">
      <c r="A89" s="29"/>
      <c r="B89" s="30"/>
      <c r="C89" s="60" t="s">
        <v>17</v>
      </c>
      <c r="D89" s="26">
        <f>5096212.085-913201.661-221358.364</f>
        <v>3961652.0600000001</v>
      </c>
      <c r="E89" s="26">
        <f>1810653.655-807745.026</f>
        <v>1002908.6290000001</v>
      </c>
      <c r="F89" s="26">
        <v>1002908.629</v>
      </c>
      <c r="G89" s="26">
        <f t="shared" si="8"/>
        <v>99.999999999999986</v>
      </c>
      <c r="H89" s="26">
        <f t="shared" si="7"/>
        <v>25.315414221409437</v>
      </c>
      <c r="I89" s="27">
        <f t="shared" si="9"/>
        <v>4.9999999999999858</v>
      </c>
    </row>
    <row r="90" s="15" customFormat="1" ht="44.25" hidden="1" customHeight="1">
      <c r="A90" s="29"/>
      <c r="B90" s="30"/>
      <c r="C90" s="122" t="s">
        <v>79</v>
      </c>
      <c r="D90" s="53"/>
      <c r="E90" s="53"/>
      <c r="F90" s="53"/>
      <c r="G90" s="26" t="e">
        <f t="shared" si="8"/>
        <v>#DIV/0!</v>
      </c>
      <c r="H90" s="26" t="e">
        <f t="shared" si="7"/>
        <v>#DIV/0!</v>
      </c>
      <c r="I90" s="27" t="e">
        <f t="shared" si="9"/>
        <v>#DIV/0!</v>
      </c>
    </row>
    <row r="91" s="15" customFormat="1" ht="21" customHeight="1">
      <c r="A91" s="29"/>
      <c r="B91" s="30"/>
      <c r="C91" s="83" t="s">
        <v>18</v>
      </c>
      <c r="D91" s="35">
        <v>996216.66399999999</v>
      </c>
      <c r="E91" s="35">
        <v>193623.80300000001</v>
      </c>
      <c r="F91" s="35">
        <v>128251.319</v>
      </c>
      <c r="G91" s="35">
        <f t="shared" si="8"/>
        <v>66.237372168544795</v>
      </c>
      <c r="H91" s="35">
        <f t="shared" si="7"/>
        <v>12.873837954591774</v>
      </c>
      <c r="I91" s="36">
        <f t="shared" si="9"/>
        <v>-28.762627831455205</v>
      </c>
      <c r="J91" s="44"/>
    </row>
    <row r="92" s="15" customFormat="1" ht="40.5" hidden="1" customHeight="1">
      <c r="A92" s="31"/>
      <c r="B92" s="32"/>
      <c r="C92" s="83" t="s">
        <v>80</v>
      </c>
      <c r="D92" s="84"/>
      <c r="E92" s="84"/>
      <c r="F92" s="123"/>
      <c r="G92" s="35" t="e">
        <f t="shared" si="8"/>
        <v>#DIV/0!</v>
      </c>
      <c r="H92" s="35" t="e">
        <f t="shared" si="7"/>
        <v>#DIV/0!</v>
      </c>
      <c r="I92" s="36" t="e">
        <f t="shared" si="9"/>
        <v>#DIV/0!</v>
      </c>
      <c r="J92" s="44"/>
    </row>
    <row r="93" s="15" customFormat="1" ht="30" customHeight="1">
      <c r="A93" s="16" t="s">
        <v>81</v>
      </c>
      <c r="B93" s="17" t="s">
        <v>82</v>
      </c>
      <c r="C93" s="17" t="s">
        <v>83</v>
      </c>
      <c r="D93" s="18">
        <f>D94+D95+D96</f>
        <v>10734013.438999999</v>
      </c>
      <c r="E93" s="18">
        <f>E94+E95+E96</f>
        <v>4385119.2789999992</v>
      </c>
      <c r="F93" s="18">
        <f>F94+F95+F96</f>
        <v>4097020.6379999998</v>
      </c>
      <c r="G93" s="18">
        <f t="shared" si="8"/>
        <v>93.430084276619752</v>
      </c>
      <c r="H93" s="18">
        <f t="shared" si="7"/>
        <v>38.168581223442985</v>
      </c>
      <c r="I93" s="19">
        <f t="shared" si="9"/>
        <v>-1.5699157233802481</v>
      </c>
    </row>
    <row r="94" s="21" customFormat="1" ht="16.5" customHeight="1">
      <c r="A94" s="22"/>
      <c r="B94" s="23"/>
      <c r="C94" s="124" t="s">
        <v>16</v>
      </c>
      <c r="D94" s="111">
        <v>9511088.8800000008</v>
      </c>
      <c r="E94" s="74">
        <v>3804850.1979999999</v>
      </c>
      <c r="F94" s="111">
        <v>3539078.233</v>
      </c>
      <c r="G94" s="26">
        <f t="shared" si="8"/>
        <v>93.014916457428427</v>
      </c>
      <c r="H94" s="26">
        <f t="shared" si="7"/>
        <v>37.210021666835686</v>
      </c>
      <c r="I94" s="27">
        <f t="shared" si="9"/>
        <v>-1.9850835425715729</v>
      </c>
    </row>
    <row r="95" s="15" customFormat="1" ht="16.5" customHeight="1">
      <c r="A95" s="29"/>
      <c r="B95" s="30"/>
      <c r="C95" s="24" t="s">
        <v>34</v>
      </c>
      <c r="D95" s="111">
        <v>408909.41600000003</v>
      </c>
      <c r="E95" s="111">
        <v>128912.939</v>
      </c>
      <c r="F95" s="111">
        <v>106586.26300000001</v>
      </c>
      <c r="G95" s="26">
        <f t="shared" si="8"/>
        <v>82.68081065159798</v>
      </c>
      <c r="H95" s="26">
        <f t="shared" si="7"/>
        <v>26.065984012459133</v>
      </c>
      <c r="I95" s="27">
        <f t="shared" si="9"/>
        <v>-12.31918934840202</v>
      </c>
    </row>
    <row r="96" s="15" customFormat="1" ht="27" customHeight="1">
      <c r="A96" s="29"/>
      <c r="B96" s="30"/>
      <c r="C96" s="24" t="s">
        <v>17</v>
      </c>
      <c r="D96" s="111">
        <v>814015.14300000004</v>
      </c>
      <c r="E96" s="111">
        <v>451356.14199999999</v>
      </c>
      <c r="F96" s="111">
        <v>451356.14199999999</v>
      </c>
      <c r="G96" s="26">
        <f t="shared" si="8"/>
        <v>100</v>
      </c>
      <c r="H96" s="26">
        <f t="shared" si="7"/>
        <v>55.448125981607198</v>
      </c>
      <c r="I96" s="27">
        <f t="shared" si="9"/>
        <v>5</v>
      </c>
    </row>
    <row r="97" s="15" customFormat="1" ht="21" hidden="1" customHeight="1">
      <c r="A97" s="31"/>
      <c r="B97" s="32"/>
      <c r="C97" s="83" t="s">
        <v>18</v>
      </c>
      <c r="D97" s="123"/>
      <c r="E97" s="123"/>
      <c r="F97" s="123"/>
      <c r="G97" s="35" t="e">
        <f t="shared" si="8"/>
        <v>#DIV/0!</v>
      </c>
      <c r="H97" s="35" t="e">
        <f t="shared" si="7"/>
        <v>#DIV/0!</v>
      </c>
      <c r="I97" s="36" t="e">
        <f t="shared" si="9"/>
        <v>#DIV/0!</v>
      </c>
    </row>
    <row r="98" s="15" customFormat="1" ht="30" customHeight="1">
      <c r="A98" s="79" t="s">
        <v>84</v>
      </c>
      <c r="B98" s="65" t="s">
        <v>85</v>
      </c>
      <c r="C98" s="117" t="s">
        <v>86</v>
      </c>
      <c r="D98" s="18">
        <f>D99+D100+D101</f>
        <v>169193.954</v>
      </c>
      <c r="E98" s="18">
        <f>E99+E100+E101</f>
        <v>56770.620999999999</v>
      </c>
      <c r="F98" s="18">
        <f>F99+F100+F101</f>
        <v>49714.746000000006</v>
      </c>
      <c r="G98" s="18">
        <f t="shared" si="8"/>
        <v>87.571256266511526</v>
      </c>
      <c r="H98" s="18">
        <f t="shared" si="7"/>
        <v>29.383287537567686</v>
      </c>
      <c r="I98" s="19">
        <f t="shared" si="9"/>
        <v>-7.4287437334884743</v>
      </c>
    </row>
    <row r="99" s="15" customFormat="1" ht="16.5" customHeight="1">
      <c r="A99" s="22"/>
      <c r="B99" s="23"/>
      <c r="C99" s="24" t="s">
        <v>16</v>
      </c>
      <c r="D99" s="26">
        <v>168833.554</v>
      </c>
      <c r="E99" s="26">
        <v>56590.421000000002</v>
      </c>
      <c r="F99" s="26">
        <v>49587.427000000003</v>
      </c>
      <c r="G99" s="26">
        <f t="shared" si="8"/>
        <v>87.625124753887235</v>
      </c>
      <c r="H99" s="26">
        <f t="shared" si="7"/>
        <v>29.370599519571805</v>
      </c>
      <c r="I99" s="27">
        <f t="shared" si="9"/>
        <v>-7.3748752461127651</v>
      </c>
    </row>
    <row r="100" s="15" customFormat="1" ht="16.5" customHeight="1">
      <c r="A100" s="29"/>
      <c r="B100" s="30"/>
      <c r="C100" s="24" t="s">
        <v>34</v>
      </c>
      <c r="D100" s="26">
        <v>360.39999999999998</v>
      </c>
      <c r="E100" s="26">
        <v>180.19999999999999</v>
      </c>
      <c r="F100" s="74">
        <v>127.319</v>
      </c>
      <c r="G100" s="26">
        <f t="shared" si="8"/>
        <v>70.654273029966703</v>
      </c>
      <c r="H100" s="26">
        <f t="shared" si="7"/>
        <v>35.327136514983351</v>
      </c>
      <c r="I100" s="27">
        <f t="shared" ref="I100:I101" si="10">G100-95</f>
        <v>-24.345726970033297</v>
      </c>
    </row>
    <row r="101" s="15" customFormat="1" ht="26.25" hidden="1" customHeight="1">
      <c r="A101" s="31"/>
      <c r="B101" s="32"/>
      <c r="C101" s="60" t="s">
        <v>17</v>
      </c>
      <c r="D101" s="53"/>
      <c r="E101" s="53"/>
      <c r="F101" s="53"/>
      <c r="G101" s="26" t="e">
        <f t="shared" si="8"/>
        <v>#DIV/0!</v>
      </c>
      <c r="H101" s="26" t="e">
        <f>F101/D101*100</f>
        <v>#DIV/0!</v>
      </c>
      <c r="I101" s="27" t="e">
        <f t="shared" si="10"/>
        <v>#DIV/0!</v>
      </c>
    </row>
    <row r="102" s="15" customFormat="1" ht="45" customHeight="1">
      <c r="A102" s="16" t="s">
        <v>87</v>
      </c>
      <c r="B102" s="17" t="s">
        <v>88</v>
      </c>
      <c r="C102" s="17" t="s">
        <v>89</v>
      </c>
      <c r="D102" s="109">
        <f>D103+D104</f>
        <v>129352.023</v>
      </c>
      <c r="E102" s="109">
        <f>E103+E104</f>
        <v>51377.794000000002</v>
      </c>
      <c r="F102" s="109">
        <f>F103+F104</f>
        <v>36747.197999999997</v>
      </c>
      <c r="G102" s="18">
        <f t="shared" si="8"/>
        <v>71.523502935918188</v>
      </c>
      <c r="H102" s="18">
        <f t="shared" si="7"/>
        <v>28.408676685327137</v>
      </c>
      <c r="I102" s="19">
        <f t="shared" si="9"/>
        <v>-23.476497064081812</v>
      </c>
    </row>
    <row r="103" s="21" customFormat="1" ht="18" customHeight="1">
      <c r="A103" s="22"/>
      <c r="B103" s="23"/>
      <c r="C103" s="60" t="s">
        <v>16</v>
      </c>
      <c r="D103" s="74">
        <v>129352.023</v>
      </c>
      <c r="E103" s="111">
        <v>51377.794000000002</v>
      </c>
      <c r="F103" s="111">
        <v>36747.197999999997</v>
      </c>
      <c r="G103" s="26">
        <f t="shared" si="8"/>
        <v>71.523502935918188</v>
      </c>
      <c r="H103" s="26">
        <f t="shared" si="7"/>
        <v>28.408676685327137</v>
      </c>
      <c r="I103" s="27">
        <f t="shared" si="9"/>
        <v>-23.476497064081812</v>
      </c>
    </row>
    <row r="104" s="28" customFormat="1" ht="27" hidden="1" customHeight="1">
      <c r="A104" s="31"/>
      <c r="B104" s="32"/>
      <c r="C104" s="60" t="s">
        <v>17</v>
      </c>
      <c r="D104" s="53"/>
      <c r="E104" s="53"/>
      <c r="F104" s="53"/>
      <c r="G104" s="26" t="e">
        <f t="shared" si="8"/>
        <v>#DIV/0!</v>
      </c>
      <c r="H104" s="26" t="e">
        <f t="shared" si="7"/>
        <v>#DIV/0!</v>
      </c>
      <c r="I104" s="27" t="e">
        <f t="shared" si="9"/>
        <v>#DIV/0!</v>
      </c>
      <c r="J104" s="15"/>
    </row>
    <row r="105" s="15" customFormat="1" ht="44.25" customHeight="1">
      <c r="A105" s="79" t="s">
        <v>90</v>
      </c>
      <c r="B105" s="65" t="s">
        <v>91</v>
      </c>
      <c r="C105" s="17" t="s">
        <v>92</v>
      </c>
      <c r="D105" s="18">
        <f>D106+D107+D108</f>
        <v>1099042.8100000001</v>
      </c>
      <c r="E105" s="18">
        <f>E106+E107+E108</f>
        <v>288793.55100000004</v>
      </c>
      <c r="F105" s="18">
        <f>F106+F107+F108</f>
        <v>285351.05100000004</v>
      </c>
      <c r="G105" s="18">
        <f t="shared" ref="G105:G165" si="11">F105/E105*100</f>
        <v>98.807971996576896</v>
      </c>
      <c r="H105" s="18">
        <f t="shared" si="7"/>
        <v>25.963597450767185</v>
      </c>
      <c r="I105" s="19">
        <f t="shared" si="9"/>
        <v>3.8079719965768959</v>
      </c>
    </row>
    <row r="106" s="21" customFormat="1" ht="17.25" customHeight="1">
      <c r="A106" s="22"/>
      <c r="B106" s="23"/>
      <c r="C106" s="24" t="s">
        <v>16</v>
      </c>
      <c r="D106" s="26">
        <v>630615.59999999998</v>
      </c>
      <c r="E106" s="74">
        <v>225313.52100000001</v>
      </c>
      <c r="F106" s="26">
        <v>222058.02100000001</v>
      </c>
      <c r="G106" s="26">
        <f t="shared" si="11"/>
        <v>98.555124439247479</v>
      </c>
      <c r="H106" s="26">
        <f t="shared" si="7"/>
        <v>35.212896889959595</v>
      </c>
      <c r="I106" s="27">
        <f t="shared" si="9"/>
        <v>3.5551244392474786</v>
      </c>
    </row>
    <row r="107" s="125" customFormat="1" ht="18" customHeight="1">
      <c r="A107" s="29"/>
      <c r="B107" s="30"/>
      <c r="C107" s="24" t="s">
        <v>34</v>
      </c>
      <c r="D107" s="26">
        <v>299080.19999999995</v>
      </c>
      <c r="E107" s="26">
        <v>3587.127</v>
      </c>
      <c r="F107" s="26">
        <v>3400.127</v>
      </c>
      <c r="G107" s="26">
        <f t="shared" si="11"/>
        <v>94.786914430406284</v>
      </c>
      <c r="H107" s="26">
        <f t="shared" ref="H107:H108" si="12">F107/D107*100</f>
        <v>1.1368612833614531</v>
      </c>
      <c r="I107" s="27">
        <f t="shared" ref="I107:I108" si="13">G107-95</f>
        <v>-0.21308556959371572</v>
      </c>
    </row>
    <row r="108" s="28" customFormat="1" ht="28.5" customHeight="1">
      <c r="A108" s="31"/>
      <c r="B108" s="32"/>
      <c r="C108" s="24" t="s">
        <v>17</v>
      </c>
      <c r="D108" s="26">
        <v>169347.01000000001</v>
      </c>
      <c r="E108" s="26">
        <v>59892.902999999998</v>
      </c>
      <c r="F108" s="26">
        <v>59892.902999999998</v>
      </c>
      <c r="G108" s="26">
        <f t="shared" si="11"/>
        <v>100</v>
      </c>
      <c r="H108" s="26">
        <f t="shared" si="12"/>
        <v>35.36696809704523</v>
      </c>
      <c r="I108" s="27">
        <f t="shared" si="13"/>
        <v>5</v>
      </c>
      <c r="J108" s="15"/>
    </row>
    <row r="109" s="15" customFormat="1" ht="44.25" customHeight="1">
      <c r="A109" s="16" t="s">
        <v>93</v>
      </c>
      <c r="B109" s="17" t="s">
        <v>94</v>
      </c>
      <c r="C109" s="17" t="s">
        <v>95</v>
      </c>
      <c r="D109" s="18">
        <f>D110+D111+D112</f>
        <v>317298.37199999997</v>
      </c>
      <c r="E109" s="18">
        <f>E110+E111+E112</f>
        <v>98128.244000000006</v>
      </c>
      <c r="F109" s="18">
        <f>F110+F111+F112</f>
        <v>91921.393000000011</v>
      </c>
      <c r="G109" s="18">
        <f t="shared" si="11"/>
        <v>93.674755863357746</v>
      </c>
      <c r="H109" s="18">
        <f t="shared" si="7"/>
        <v>28.970017217737258</v>
      </c>
      <c r="I109" s="19">
        <f t="shared" si="9"/>
        <v>-1.3252441366422545</v>
      </c>
    </row>
    <row r="110" s="21" customFormat="1" ht="17.25" customHeight="1">
      <c r="A110" s="22"/>
      <c r="B110" s="23"/>
      <c r="C110" s="24" t="s">
        <v>16</v>
      </c>
      <c r="D110" s="26">
        <v>315638.87199999997</v>
      </c>
      <c r="E110" s="26">
        <v>97656.021999999997</v>
      </c>
      <c r="F110" s="26">
        <v>91483.032000000007</v>
      </c>
      <c r="G110" s="26">
        <f t="shared" si="11"/>
        <v>93.678843481869464</v>
      </c>
      <c r="H110" s="26">
        <f t="shared" si="7"/>
        <v>28.983449161483509</v>
      </c>
      <c r="I110" s="27">
        <f t="shared" si="9"/>
        <v>-1.321156518130536</v>
      </c>
    </row>
    <row r="111" s="21" customFormat="1" ht="17.25" customHeight="1">
      <c r="A111" s="29"/>
      <c r="B111" s="30"/>
      <c r="C111" s="60" t="s">
        <v>34</v>
      </c>
      <c r="D111" s="26">
        <v>211.59999999999999</v>
      </c>
      <c r="E111" s="26">
        <v>211.60000000000002</v>
      </c>
      <c r="F111" s="81">
        <v>200.97499999999999</v>
      </c>
      <c r="G111" s="26">
        <f t="shared" si="11"/>
        <v>94.978733459357272</v>
      </c>
      <c r="H111" s="26">
        <f t="shared" si="7"/>
        <v>94.978733459357272</v>
      </c>
      <c r="I111" s="27">
        <f t="shared" si="9"/>
        <v>-0.021266540642727705</v>
      </c>
    </row>
    <row r="112" s="21" customFormat="1" ht="28.5" customHeight="1">
      <c r="A112" s="29"/>
      <c r="B112" s="30"/>
      <c r="C112" s="60" t="s">
        <v>17</v>
      </c>
      <c r="D112" s="26">
        <v>1447.9000000000001</v>
      </c>
      <c r="E112" s="92">
        <v>260.62200000000001</v>
      </c>
      <c r="F112" s="92">
        <v>237.386</v>
      </c>
      <c r="G112" s="75">
        <f t="shared" si="11"/>
        <v>91.08440576774025</v>
      </c>
      <c r="H112" s="26">
        <f t="shared" si="7"/>
        <v>16.395193038193245</v>
      </c>
      <c r="I112" s="27">
        <f t="shared" si="9"/>
        <v>-3.9155942322597497</v>
      </c>
    </row>
    <row r="113" s="61" customFormat="1" ht="21" hidden="1" customHeight="1">
      <c r="A113" s="31"/>
      <c r="B113" s="32"/>
      <c r="C113" s="83" t="s">
        <v>18</v>
      </c>
      <c r="D113" s="84"/>
      <c r="E113" s="84"/>
      <c r="F113" s="85"/>
      <c r="G113" s="35" t="e">
        <f t="shared" si="11"/>
        <v>#DIV/0!</v>
      </c>
      <c r="H113" s="35" t="e">
        <f t="shared" si="7"/>
        <v>#DIV/0!</v>
      </c>
      <c r="I113" s="36" t="e">
        <f t="shared" si="9"/>
        <v>#DIV/0!</v>
      </c>
    </row>
    <row r="114" s="15" customFormat="1" ht="27.75" customHeight="1">
      <c r="A114" s="16" t="s">
        <v>96</v>
      </c>
      <c r="B114" s="17" t="s">
        <v>97</v>
      </c>
      <c r="C114" s="17" t="s">
        <v>98</v>
      </c>
      <c r="D114" s="18">
        <f>D115+D116+D117</f>
        <v>1186269.504</v>
      </c>
      <c r="E114" s="109">
        <f>E115+E116+E117</f>
        <v>415438.09600000002</v>
      </c>
      <c r="F114" s="109">
        <f>F115+F116+F117</f>
        <v>390497.78200000001</v>
      </c>
      <c r="G114" s="18">
        <f t="shared" si="11"/>
        <v>93.996623265864372</v>
      </c>
      <c r="H114" s="18">
        <f t="shared" si="7"/>
        <v>32.918133753188009</v>
      </c>
      <c r="I114" s="19">
        <f t="shared" si="9"/>
        <v>-1.0033767341356281</v>
      </c>
    </row>
    <row r="115" s="21" customFormat="1" ht="18" customHeight="1">
      <c r="A115" s="22"/>
      <c r="B115" s="23"/>
      <c r="C115" s="24" t="s">
        <v>16</v>
      </c>
      <c r="D115" s="74">
        <v>1186122.504</v>
      </c>
      <c r="E115" s="74">
        <v>415438.09600000002</v>
      </c>
      <c r="F115" s="74">
        <v>390497.78200000001</v>
      </c>
      <c r="G115" s="26">
        <f t="shared" si="11"/>
        <v>93.996623265864372</v>
      </c>
      <c r="H115" s="26">
        <f t="shared" si="7"/>
        <v>32.922213404021214</v>
      </c>
      <c r="I115" s="27">
        <f t="shared" si="9"/>
        <v>-1.0033767341356281</v>
      </c>
    </row>
    <row r="116" s="28" customFormat="1" ht="16.899999999999999" hidden="1" customHeight="1">
      <c r="A116" s="29"/>
      <c r="B116" s="30"/>
      <c r="C116" s="24" t="s">
        <v>34</v>
      </c>
      <c r="D116" s="53"/>
      <c r="E116" s="53"/>
      <c r="F116" s="53"/>
      <c r="G116" s="53" t="e">
        <f t="shared" si="11"/>
        <v>#DIV/0!</v>
      </c>
      <c r="H116" s="53" t="e">
        <f t="shared" si="7"/>
        <v>#DIV/0!</v>
      </c>
      <c r="I116" s="27" t="e">
        <f t="shared" si="9"/>
        <v>#DIV/0!</v>
      </c>
    </row>
    <row r="117" s="15" customFormat="1" ht="27.75" customHeight="1">
      <c r="A117" s="31"/>
      <c r="B117" s="32"/>
      <c r="C117" s="24" t="s">
        <v>17</v>
      </c>
      <c r="D117" s="26">
        <v>147</v>
      </c>
      <c r="E117" s="26">
        <v>0</v>
      </c>
      <c r="F117" s="26">
        <v>0</v>
      </c>
      <c r="G117" s="26"/>
      <c r="H117" s="26">
        <f t="shared" si="7"/>
        <v>0</v>
      </c>
      <c r="I117" s="27">
        <f t="shared" si="9"/>
        <v>-95</v>
      </c>
    </row>
    <row r="118" s="15" customFormat="1" ht="45" customHeight="1">
      <c r="A118" s="16" t="s">
        <v>99</v>
      </c>
      <c r="B118" s="17" t="s">
        <v>100</v>
      </c>
      <c r="C118" s="17" t="s">
        <v>101</v>
      </c>
      <c r="D118" s="18">
        <f>D119+D120+D121</f>
        <v>1897134.25</v>
      </c>
      <c r="E118" s="18">
        <f>E119+E120+E121</f>
        <v>628648.72400000005</v>
      </c>
      <c r="F118" s="18">
        <f>F119+F120+F121</f>
        <v>625339.14000000001</v>
      </c>
      <c r="G118" s="18">
        <f t="shared" si="11"/>
        <v>99.473540011512057</v>
      </c>
      <c r="H118" s="18">
        <f t="shared" si="7"/>
        <v>32.962303010448522</v>
      </c>
      <c r="I118" s="19">
        <f t="shared" si="9"/>
        <v>4.4735400115120569</v>
      </c>
    </row>
    <row r="119" s="21" customFormat="1" ht="18" customHeight="1">
      <c r="A119" s="22"/>
      <c r="B119" s="23"/>
      <c r="C119" s="24" t="s">
        <v>16</v>
      </c>
      <c r="D119" s="26">
        <v>1844809.983</v>
      </c>
      <c r="E119" s="26">
        <v>628648.72400000005</v>
      </c>
      <c r="F119" s="26">
        <v>625339.14000000001</v>
      </c>
      <c r="G119" s="107">
        <f t="shared" si="11"/>
        <v>99.473540011512057</v>
      </c>
      <c r="H119" s="26">
        <f t="shared" si="7"/>
        <v>33.897211407273701</v>
      </c>
      <c r="I119" s="114">
        <f t="shared" si="9"/>
        <v>4.4735400115120569</v>
      </c>
    </row>
    <row r="120" s="126" customFormat="1" ht="17.25" hidden="1" customHeight="1">
      <c r="A120" s="29"/>
      <c r="B120" s="30"/>
      <c r="C120" s="24" t="s">
        <v>34</v>
      </c>
      <c r="D120" s="26"/>
      <c r="E120" s="26"/>
      <c r="F120" s="53"/>
      <c r="G120" s="53" t="e">
        <f t="shared" si="11"/>
        <v>#DIV/0!</v>
      </c>
      <c r="H120" s="53" t="e">
        <f t="shared" si="7"/>
        <v>#DIV/0!</v>
      </c>
      <c r="I120" s="54" t="e">
        <f t="shared" si="9"/>
        <v>#DIV/0!</v>
      </c>
    </row>
    <row r="121" s="15" customFormat="1" ht="27" customHeight="1">
      <c r="A121" s="29"/>
      <c r="B121" s="30"/>
      <c r="C121" s="24" t="s">
        <v>17</v>
      </c>
      <c r="D121" s="26">
        <v>52324.267</v>
      </c>
      <c r="E121" s="26">
        <v>0</v>
      </c>
      <c r="F121" s="26">
        <v>0</v>
      </c>
      <c r="G121" s="26"/>
      <c r="H121" s="26">
        <f t="shared" si="7"/>
        <v>0</v>
      </c>
      <c r="I121" s="27">
        <f t="shared" si="9"/>
        <v>-95</v>
      </c>
    </row>
    <row r="122" s="15" customFormat="1" ht="21" hidden="1" customHeight="1">
      <c r="A122" s="31"/>
      <c r="B122" s="32"/>
      <c r="C122" s="95" t="s">
        <v>18</v>
      </c>
      <c r="D122" s="123"/>
      <c r="E122" s="123"/>
      <c r="F122" s="123"/>
      <c r="G122" s="35" t="e">
        <f t="shared" si="11"/>
        <v>#DIV/0!</v>
      </c>
      <c r="H122" s="35" t="e">
        <f t="shared" si="7"/>
        <v>#DIV/0!</v>
      </c>
      <c r="I122" s="36" t="e">
        <f t="shared" si="9"/>
        <v>#DIV/0!</v>
      </c>
      <c r="J122" s="44"/>
    </row>
    <row r="123" s="15" customFormat="1" ht="30" customHeight="1">
      <c r="A123" s="16" t="s">
        <v>102</v>
      </c>
      <c r="B123" s="17" t="s">
        <v>103</v>
      </c>
      <c r="C123" s="17" t="s">
        <v>104</v>
      </c>
      <c r="D123" s="18">
        <f>D124</f>
        <v>81858.800000000003</v>
      </c>
      <c r="E123" s="18">
        <f>E124</f>
        <v>26271.099999999999</v>
      </c>
      <c r="F123" s="18">
        <f>F124</f>
        <v>23410.388999999999</v>
      </c>
      <c r="G123" s="18">
        <f t="shared" si="11"/>
        <v>89.110806171039656</v>
      </c>
      <c r="H123" s="18">
        <f t="shared" si="7"/>
        <v>28.59850010017249</v>
      </c>
      <c r="I123" s="19">
        <f t="shared" si="9"/>
        <v>-5.8891938289603445</v>
      </c>
    </row>
    <row r="124" s="21" customFormat="1" ht="18" customHeight="1">
      <c r="A124" s="22"/>
      <c r="B124" s="23"/>
      <c r="C124" s="24" t="s">
        <v>16</v>
      </c>
      <c r="D124" s="26">
        <v>81858.800000000003</v>
      </c>
      <c r="E124" s="26">
        <v>26271.099999999999</v>
      </c>
      <c r="F124" s="26">
        <v>23410.388999999999</v>
      </c>
      <c r="G124" s="26">
        <f t="shared" si="11"/>
        <v>89.110806171039656</v>
      </c>
      <c r="H124" s="26">
        <f t="shared" si="7"/>
        <v>28.59850010017249</v>
      </c>
      <c r="I124" s="27">
        <f t="shared" si="9"/>
        <v>-5.8891938289603445</v>
      </c>
    </row>
    <row r="125" s="61" customFormat="1" ht="28.899999999999999" hidden="1" customHeight="1">
      <c r="A125" s="31"/>
      <c r="B125" s="32"/>
      <c r="C125" s="24" t="s">
        <v>17</v>
      </c>
      <c r="D125" s="53">
        <v>0</v>
      </c>
      <c r="E125" s="53">
        <v>0</v>
      </c>
      <c r="F125" s="53">
        <v>0</v>
      </c>
      <c r="G125" s="53" t="e">
        <f t="shared" si="11"/>
        <v>#DIV/0!</v>
      </c>
      <c r="H125" s="53" t="e">
        <f t="shared" si="7"/>
        <v>#DIV/0!</v>
      </c>
      <c r="I125" s="54" t="e">
        <f t="shared" si="9"/>
        <v>#DIV/0!</v>
      </c>
    </row>
    <row r="126" s="15" customFormat="1" ht="30" hidden="1" customHeight="1">
      <c r="A126" s="16" t="s">
        <v>105</v>
      </c>
      <c r="B126" s="17" t="s">
        <v>106</v>
      </c>
      <c r="C126" s="17" t="s">
        <v>107</v>
      </c>
      <c r="D126" s="127">
        <f>D127</f>
        <v>0</v>
      </c>
      <c r="E126" s="127">
        <f>E127</f>
        <v>0</v>
      </c>
      <c r="F126" s="127">
        <f>F127</f>
        <v>0</v>
      </c>
      <c r="G126" s="18"/>
      <c r="H126" s="18"/>
      <c r="I126" s="19">
        <f t="shared" si="9"/>
        <v>-95</v>
      </c>
    </row>
    <row r="127" s="21" customFormat="1" ht="18" hidden="1" customHeight="1">
      <c r="A127" s="128"/>
      <c r="B127" s="129"/>
      <c r="C127" s="60" t="s">
        <v>16</v>
      </c>
      <c r="D127" s="53">
        <v>0</v>
      </c>
      <c r="E127" s="53">
        <v>0</v>
      </c>
      <c r="F127" s="53">
        <v>0</v>
      </c>
      <c r="G127" s="26"/>
      <c r="H127" s="26"/>
      <c r="I127" s="27">
        <f t="shared" si="9"/>
        <v>-95</v>
      </c>
    </row>
    <row r="128" s="15" customFormat="1" ht="25.5" customHeight="1">
      <c r="A128" s="16" t="s">
        <v>108</v>
      </c>
      <c r="B128" s="17" t="s">
        <v>109</v>
      </c>
      <c r="C128" s="17" t="s">
        <v>110</v>
      </c>
      <c r="D128" s="18">
        <f>D129+D130</f>
        <v>306525.234</v>
      </c>
      <c r="E128" s="18">
        <f>E129+E130</f>
        <v>87571.467999999993</v>
      </c>
      <c r="F128" s="18">
        <f>F129+F130</f>
        <v>79240.240000000005</v>
      </c>
      <c r="G128" s="18">
        <f t="shared" si="11"/>
        <v>90.486367089335545</v>
      </c>
      <c r="H128" s="18">
        <f t="shared" si="7"/>
        <v>25.851131068706728</v>
      </c>
      <c r="I128" s="19">
        <f t="shared" si="9"/>
        <v>-4.5136329106644553</v>
      </c>
    </row>
    <row r="129" s="21" customFormat="1" ht="18" customHeight="1">
      <c r="A129" s="22"/>
      <c r="B129" s="23"/>
      <c r="C129" s="60" t="s">
        <v>16</v>
      </c>
      <c r="D129" s="26">
        <v>306525.234</v>
      </c>
      <c r="E129" s="26">
        <v>87571.467999999993</v>
      </c>
      <c r="F129" s="26">
        <v>79240.240000000005</v>
      </c>
      <c r="G129" s="26">
        <f t="shared" si="11"/>
        <v>90.486367089335545</v>
      </c>
      <c r="H129" s="26">
        <f t="shared" si="7"/>
        <v>25.851131068706728</v>
      </c>
      <c r="I129" s="27">
        <f t="shared" si="9"/>
        <v>-4.5136329106644553</v>
      </c>
    </row>
    <row r="130" s="61" customFormat="1" ht="27" hidden="1" customHeight="1">
      <c r="A130" s="31"/>
      <c r="B130" s="32"/>
      <c r="C130" s="60" t="s">
        <v>17</v>
      </c>
      <c r="D130" s="53">
        <v>0</v>
      </c>
      <c r="E130" s="53">
        <v>0</v>
      </c>
      <c r="F130" s="53">
        <v>0</v>
      </c>
      <c r="G130" s="53" t="e">
        <f t="shared" si="11"/>
        <v>#DIV/0!</v>
      </c>
      <c r="H130" s="53" t="e">
        <f t="shared" si="7"/>
        <v>#DIV/0!</v>
      </c>
      <c r="I130" s="54" t="e">
        <f t="shared" si="9"/>
        <v>#DIV/0!</v>
      </c>
    </row>
    <row r="131" s="15" customFormat="1" ht="44.25" customHeight="1">
      <c r="A131" s="16" t="s">
        <v>111</v>
      </c>
      <c r="B131" s="17" t="s">
        <v>112</v>
      </c>
      <c r="C131" s="17" t="s">
        <v>113</v>
      </c>
      <c r="D131" s="18">
        <f>D132+D133+D134</f>
        <v>2711599.5810000002</v>
      </c>
      <c r="E131" s="18">
        <f>E132+E133+E134</f>
        <v>1189210.47</v>
      </c>
      <c r="F131" s="18">
        <f>F132+F133+F134</f>
        <v>1029051.865</v>
      </c>
      <c r="G131" s="18">
        <f t="shared" si="11"/>
        <v>86.532358313326995</v>
      </c>
      <c r="H131" s="18">
        <f t="shared" si="7"/>
        <v>37.949993509753384</v>
      </c>
      <c r="I131" s="19">
        <f t="shared" ref="I131:I132" si="14">G131-95</f>
        <v>-8.4676416866730051</v>
      </c>
    </row>
    <row r="132" s="21" customFormat="1" ht="17.449999999999999" customHeight="1">
      <c r="A132" s="22"/>
      <c r="B132" s="23"/>
      <c r="C132" s="24" t="s">
        <v>16</v>
      </c>
      <c r="D132" s="26">
        <v>1887840.49</v>
      </c>
      <c r="E132" s="26">
        <v>654628.17299999995</v>
      </c>
      <c r="F132" s="26">
        <v>582856.01800000004</v>
      </c>
      <c r="G132" s="26">
        <f t="shared" si="11"/>
        <v>89.036195208176608</v>
      </c>
      <c r="H132" s="26">
        <f t="shared" si="7"/>
        <v>30.874219569260326</v>
      </c>
      <c r="I132" s="27">
        <f t="shared" si="14"/>
        <v>-5.9638047918233923</v>
      </c>
    </row>
    <row r="133" s="15" customFormat="1" ht="17.449999999999999" customHeight="1">
      <c r="A133" s="29"/>
      <c r="B133" s="30"/>
      <c r="C133" s="24" t="s">
        <v>34</v>
      </c>
      <c r="D133" s="26">
        <v>612578.17599999998</v>
      </c>
      <c r="E133" s="74">
        <v>455433.31599999999</v>
      </c>
      <c r="F133" s="26">
        <v>367970.13699999999</v>
      </c>
      <c r="G133" s="26">
        <f t="shared" si="11"/>
        <v>80.795612458004712</v>
      </c>
      <c r="H133" s="26">
        <f t="shared" si="7"/>
        <v>60.069090185805116</v>
      </c>
      <c r="I133" s="27">
        <f t="shared" si="9"/>
        <v>-14.204387541995288</v>
      </c>
    </row>
    <row r="134" s="15" customFormat="1" ht="27" customHeight="1">
      <c r="A134" s="29"/>
      <c r="B134" s="30"/>
      <c r="C134" s="24" t="s">
        <v>17</v>
      </c>
      <c r="D134" s="26">
        <v>211180.91500000001</v>
      </c>
      <c r="E134" s="26">
        <v>79148.981</v>
      </c>
      <c r="F134" s="26">
        <v>78225.710000000006</v>
      </c>
      <c r="G134" s="26">
        <f t="shared" si="11"/>
        <v>98.833502354250157</v>
      </c>
      <c r="H134" s="26">
        <f t="shared" ref="H134:H165" si="15">F134/D134*100</f>
        <v>37.042035735094721</v>
      </c>
      <c r="I134" s="27">
        <f t="shared" ref="I134:I157" si="16">G134-95</f>
        <v>3.8335023542501574</v>
      </c>
    </row>
    <row r="135" s="15" customFormat="1" ht="21" customHeight="1">
      <c r="A135" s="31"/>
      <c r="B135" s="32"/>
      <c r="C135" s="95" t="s">
        <v>18</v>
      </c>
      <c r="D135" s="35">
        <v>2282095.7549999999</v>
      </c>
      <c r="E135" s="35">
        <v>947482.00100000005</v>
      </c>
      <c r="F135" s="35">
        <v>808384.75199999998</v>
      </c>
      <c r="G135" s="35">
        <f t="shared" si="11"/>
        <v>85.319272677138684</v>
      </c>
      <c r="H135" s="35">
        <f t="shared" si="15"/>
        <v>35.422911165267912</v>
      </c>
      <c r="I135" s="36">
        <f t="shared" si="16"/>
        <v>-9.6807273228613155</v>
      </c>
      <c r="J135" s="44"/>
    </row>
    <row r="136" s="15" customFormat="1" ht="45" customHeight="1">
      <c r="A136" s="79" t="s">
        <v>114</v>
      </c>
      <c r="B136" s="65" t="s">
        <v>115</v>
      </c>
      <c r="C136" s="17" t="s">
        <v>116</v>
      </c>
      <c r="D136" s="18">
        <f>D137+D138</f>
        <v>211809.34600000002</v>
      </c>
      <c r="E136" s="18">
        <f>E137+E138</f>
        <v>78575.074999999997</v>
      </c>
      <c r="F136" s="18">
        <f>F137+F138</f>
        <v>63452.652000000002</v>
      </c>
      <c r="G136" s="130">
        <f t="shared" si="11"/>
        <v>80.754172999516697</v>
      </c>
      <c r="H136" s="130">
        <f t="shared" si="15"/>
        <v>29.957437288909812</v>
      </c>
      <c r="I136" s="131">
        <f t="shared" si="16"/>
        <v>-14.245827000483303</v>
      </c>
    </row>
    <row r="137" s="21" customFormat="1" ht="18" customHeight="1">
      <c r="A137" s="22"/>
      <c r="B137" s="23"/>
      <c r="C137" s="24" t="s">
        <v>16</v>
      </c>
      <c r="D137" s="74">
        <v>209923.74600000001</v>
      </c>
      <c r="E137" s="26">
        <v>78575.074999999997</v>
      </c>
      <c r="F137" s="26">
        <v>63452.652000000002</v>
      </c>
      <c r="G137" s="26">
        <f t="shared" si="11"/>
        <v>80.754172999516697</v>
      </c>
      <c r="H137" s="26">
        <f t="shared" si="15"/>
        <v>30.226524254192753</v>
      </c>
      <c r="I137" s="27">
        <f t="shared" si="16"/>
        <v>-14.245827000483303</v>
      </c>
    </row>
    <row r="138" s="21" customFormat="1" ht="28.5" customHeight="1">
      <c r="A138" s="29"/>
      <c r="B138" s="30"/>
      <c r="C138" s="24" t="s">
        <v>17</v>
      </c>
      <c r="D138" s="26">
        <v>1885.5999999999999</v>
      </c>
      <c r="E138" s="26">
        <v>0</v>
      </c>
      <c r="F138" s="26">
        <v>0</v>
      </c>
      <c r="G138" s="26"/>
      <c r="H138" s="26">
        <f t="shared" si="15"/>
        <v>0</v>
      </c>
      <c r="I138" s="27">
        <f t="shared" si="16"/>
        <v>-95</v>
      </c>
    </row>
    <row r="139" s="21" customFormat="1" ht="21" hidden="1" customHeight="1">
      <c r="A139" s="31"/>
      <c r="B139" s="32"/>
      <c r="C139" s="95" t="s">
        <v>18</v>
      </c>
      <c r="D139" s="84"/>
      <c r="E139" s="84"/>
      <c r="F139" s="123"/>
      <c r="G139" s="35"/>
      <c r="H139" s="35"/>
      <c r="I139" s="36"/>
    </row>
    <row r="140" s="28" customFormat="1" ht="18" hidden="1" customHeight="1">
      <c r="A140" s="31" t="s">
        <v>117</v>
      </c>
      <c r="B140" s="132"/>
      <c r="C140" s="129"/>
      <c r="D140" s="133">
        <v>0</v>
      </c>
      <c r="E140" s="133" t="s">
        <v>118</v>
      </c>
      <c r="F140" s="133" t="s">
        <v>118</v>
      </c>
      <c r="G140" s="26" t="e">
        <f t="shared" si="11"/>
        <v>#VALUE!</v>
      </c>
      <c r="H140" s="26"/>
      <c r="I140" s="27"/>
    </row>
    <row r="141" s="28" customFormat="1" ht="27.75" hidden="1" customHeight="1">
      <c r="A141" s="29" t="s">
        <v>119</v>
      </c>
      <c r="B141" s="134"/>
      <c r="C141" s="23"/>
      <c r="D141" s="135">
        <v>0</v>
      </c>
      <c r="E141" s="135">
        <v>0</v>
      </c>
      <c r="F141" s="135">
        <v>0</v>
      </c>
      <c r="G141" s="81" t="e">
        <f t="shared" si="11"/>
        <v>#DIV/0!</v>
      </c>
      <c r="H141" s="81"/>
      <c r="I141" s="136"/>
    </row>
    <row r="142" s="7" customFormat="1" ht="26.25" customHeight="1">
      <c r="A142" s="137" t="s">
        <v>120</v>
      </c>
      <c r="B142" s="138"/>
      <c r="C142" s="138"/>
      <c r="D142" s="139">
        <f>D145+D146+D147</f>
        <v>66364755.152999997</v>
      </c>
      <c r="E142" s="139">
        <f>E145+E146+E147</f>
        <v>22906608.586999997</v>
      </c>
      <c r="F142" s="140">
        <f>F145+F146+F147</f>
        <v>21872151.404350001</v>
      </c>
      <c r="G142" s="140">
        <f t="shared" si="11"/>
        <v>95.484022967777634</v>
      </c>
      <c r="H142" s="140">
        <f t="shared" si="15"/>
        <v>32.957480750023201</v>
      </c>
      <c r="I142" s="141">
        <f t="shared" si="16"/>
        <v>0.48402296777763354</v>
      </c>
      <c r="J142" s="20"/>
    </row>
    <row r="143" s="7" customFormat="1" ht="36.75" hidden="1" customHeight="1">
      <c r="A143" s="142" t="s">
        <v>121</v>
      </c>
      <c r="B143" s="142"/>
      <c r="C143" s="142"/>
      <c r="D143" s="143">
        <f>D145+D146+D148</f>
        <v>63902258.766999997</v>
      </c>
      <c r="E143" s="144">
        <f>E145+E146+E148</f>
        <v>22906608.586999997</v>
      </c>
      <c r="F143" s="145">
        <f>F145+F146+F148</f>
        <v>21872151.404350001</v>
      </c>
      <c r="G143" s="145">
        <f t="shared" si="11"/>
        <v>95.484022967777634</v>
      </c>
      <c r="H143" s="145">
        <f t="shared" si="15"/>
        <v>34.227509052692639</v>
      </c>
      <c r="I143" s="146">
        <f t="shared" si="16"/>
        <v>0.48402296777763354</v>
      </c>
      <c r="J143" s="20"/>
    </row>
    <row r="144" s="7" customFormat="1" ht="15.75" customHeight="1">
      <c r="A144" s="147"/>
      <c r="B144" s="147"/>
      <c r="C144" s="17" t="s">
        <v>122</v>
      </c>
      <c r="D144" s="133"/>
      <c r="E144" s="148"/>
      <c r="F144" s="130"/>
      <c r="G144" s="26"/>
      <c r="H144" s="26"/>
      <c r="I144" s="27"/>
    </row>
    <row r="145" s="7" customFormat="1" ht="20.25" customHeight="1">
      <c r="A145" s="147"/>
      <c r="B145" s="147"/>
      <c r="C145" s="17" t="s">
        <v>16</v>
      </c>
      <c r="D145" s="130">
        <f>D7+D11+D23+D31+D36+D40+D45+D49+D53+D57+D61+D65+D69+D73+D77+D82+D87+D99+D94+D103+D106+D110+D115+D119+D124+D127+D129+D132+D137+D27</f>
        <v>40346883.027000003</v>
      </c>
      <c r="E145" s="149">
        <f>E7+E11+E23+E31+E36+E40+E45+E49+E53+E57+E61+E65+E69+E73+E77+E82+E87+E99+E94+E103+E106+E110+E115+E119+E124+E127+E129+E132+E137+E27</f>
        <v>12884507.780999999</v>
      </c>
      <c r="F145" s="130">
        <f>F7+F11+F23+F31+F36+F40+F45+F49+F53+F57+F61+F65+F69+F73+F77+F82+F87+F99+F94+F103+F106+F110+F115+F119+F124+F127+F129+F132+F137+F27</f>
        <v>12026364.458350001</v>
      </c>
      <c r="G145" s="130">
        <f t="shared" si="11"/>
        <v>93.339727545390204</v>
      </c>
      <c r="H145" s="130">
        <f t="shared" si="15"/>
        <v>29.807418953037828</v>
      </c>
      <c r="I145" s="131">
        <f t="shared" si="16"/>
        <v>-1.660272454609796</v>
      </c>
      <c r="K145" s="150"/>
    </row>
    <row r="146" s="7" customFormat="1" ht="20.25" customHeight="1">
      <c r="A146" s="147"/>
      <c r="B146" s="147"/>
      <c r="C146" s="17" t="s">
        <v>34</v>
      </c>
      <c r="D146" s="130">
        <f>D28+D32+D41+D46+D50+D54+D58+D62+D66+D70+D74+D78+D88+D95+D107+D111+D133+D100</f>
        <v>16811258.714999996</v>
      </c>
      <c r="E146" s="151">
        <f>E28+E32+E41+E46+E50+E54+E58+E62+E66+E70+E74+E78+E88+E95+E107+E111+E133+E100</f>
        <v>7423088.9019999988</v>
      </c>
      <c r="F146" s="130">
        <f>F28+F32+F41+F46+F50+F54+F58+F62+F66+F70+F74+F78+F88+F95+F107+F111+F133+F100</f>
        <v>7306116.5180000002</v>
      </c>
      <c r="G146" s="130">
        <f t="shared" si="11"/>
        <v>98.424208768825565</v>
      </c>
      <c r="H146" s="130">
        <f t="shared" si="15"/>
        <v>43.459663799481305</v>
      </c>
      <c r="I146" s="131">
        <f t="shared" si="16"/>
        <v>3.4242087688255651</v>
      </c>
    </row>
    <row r="147" s="7" customFormat="1" ht="30" customHeight="1">
      <c r="A147" s="147"/>
      <c r="B147" s="147"/>
      <c r="C147" s="17" t="s">
        <v>17</v>
      </c>
      <c r="D147" s="130">
        <f>D8+D33+D37+D42+D47+D51+D55+D59+D63+D67+D71+D75+D79+D83+D89+D96+D112+D117+D121+D130+D134+D138+D140+D108+D29+D21+D25+D101+D104</f>
        <v>9206613.4110000003</v>
      </c>
      <c r="E147" s="151">
        <f>E8+E33+E37+E42+E47+E51+E55+E59+E63+E67+E71+E75+E79+E83+E89+E96+E112+E117+E121+E130+E134+E138+E108+E29+E21+E25+E101+E104</f>
        <v>2599011.9040000001</v>
      </c>
      <c r="F147" s="130">
        <f>F8+F33+F37+F42+F47+F51+F55+F59+F63+F67+F71+F75+F79+F83+F89+F96+F112+F117+F121+F130+F134+F138+F108+F29+F21+F25+F101+F104</f>
        <v>2539670.4279999998</v>
      </c>
      <c r="G147" s="130">
        <f t="shared" si="11"/>
        <v>97.716767825931427</v>
      </c>
      <c r="H147" s="130">
        <f t="shared" si="15"/>
        <v>27.585283693628522</v>
      </c>
      <c r="I147" s="131">
        <f t="shared" si="16"/>
        <v>2.7167678259314272</v>
      </c>
    </row>
    <row r="148" s="152" customFormat="1" ht="56.25" hidden="1" customHeight="1">
      <c r="A148" s="153"/>
      <c r="B148" s="153"/>
      <c r="C148" s="154" t="s">
        <v>123</v>
      </c>
      <c r="D148" s="135">
        <f>D147-2462496.386</f>
        <v>6744117.0250000004</v>
      </c>
      <c r="E148" s="155">
        <f>E147</f>
        <v>2599011.9040000001</v>
      </c>
      <c r="F148" s="135">
        <f>F147</f>
        <v>2539670.4279999998</v>
      </c>
      <c r="G148" s="156">
        <f t="shared" si="11"/>
        <v>97.716767825931427</v>
      </c>
      <c r="H148" s="156">
        <f t="shared" si="15"/>
        <v>37.657567604263207</v>
      </c>
      <c r="I148" s="157">
        <f t="shared" si="16"/>
        <v>2.7167678259314272</v>
      </c>
    </row>
    <row r="149" s="7" customFormat="1" ht="26.25" customHeight="1">
      <c r="A149" s="158" t="s">
        <v>124</v>
      </c>
      <c r="B149" s="159"/>
      <c r="C149" s="159"/>
      <c r="D149" s="160">
        <f>D152+D153+D154</f>
        <v>66471594.972999997</v>
      </c>
      <c r="E149" s="160">
        <f>E152+E153+E154</f>
        <v>22906666.386999998</v>
      </c>
      <c r="F149" s="161">
        <f>F152+F153+F154</f>
        <v>21872209.204350002</v>
      </c>
      <c r="G149" s="161">
        <f t="shared" si="11"/>
        <v>95.48403436286533</v>
      </c>
      <c r="H149" s="161">
        <f t="shared" si="15"/>
        <v>32.904595133055317</v>
      </c>
      <c r="I149" s="162">
        <f t="shared" si="16"/>
        <v>0.48403436286533008</v>
      </c>
      <c r="J149" s="150"/>
      <c r="K149" s="150"/>
    </row>
    <row r="150" s="7" customFormat="1" ht="36.75" hidden="1" customHeight="1">
      <c r="A150" s="163" t="s">
        <v>125</v>
      </c>
      <c r="B150" s="163"/>
      <c r="C150" s="163"/>
      <c r="D150" s="164">
        <f>D152+D153+D155</f>
        <v>64009098.586999997</v>
      </c>
      <c r="E150" s="165">
        <f>E152+E153+E155</f>
        <v>22906666.386999998</v>
      </c>
      <c r="F150" s="166">
        <f>F152+F153+F155</f>
        <v>21872209.204350002</v>
      </c>
      <c r="G150" s="167">
        <f t="shared" si="11"/>
        <v>95.48403436286533</v>
      </c>
      <c r="H150" s="167">
        <f t="shared" si="15"/>
        <v>34.170469022652604</v>
      </c>
      <c r="I150" s="168">
        <f t="shared" si="16"/>
        <v>0.48403436286533008</v>
      </c>
    </row>
    <row r="151" s="7" customFormat="1" ht="15.75" customHeight="1">
      <c r="A151" s="169"/>
      <c r="B151" s="169"/>
      <c r="C151" s="170" t="s">
        <v>122</v>
      </c>
      <c r="D151" s="171"/>
      <c r="E151" s="172"/>
      <c r="F151" s="173"/>
      <c r="G151" s="26"/>
      <c r="H151" s="26"/>
      <c r="I151" s="27"/>
    </row>
    <row r="152" s="7" customFormat="1" ht="30.75" customHeight="1">
      <c r="A152" s="169"/>
      <c r="B152" s="169"/>
      <c r="C152" s="174" t="s">
        <v>126</v>
      </c>
      <c r="D152" s="175">
        <f>D145+D18</f>
        <v>40453722.847000003</v>
      </c>
      <c r="E152" s="176">
        <f>E145+E18</f>
        <v>12884565.581</v>
      </c>
      <c r="F152" s="175">
        <f>F145+F18</f>
        <v>12026422.258350002</v>
      </c>
      <c r="G152" s="177">
        <f t="shared" si="11"/>
        <v>93.339757423289115</v>
      </c>
      <c r="H152" s="177">
        <f t="shared" si="15"/>
        <v>29.72883930568053</v>
      </c>
      <c r="I152" s="178">
        <f t="shared" si="16"/>
        <v>-1.6602425767108855</v>
      </c>
    </row>
    <row r="153" s="7" customFormat="1" ht="20.25" customHeight="1">
      <c r="A153" s="169"/>
      <c r="B153" s="169"/>
      <c r="C153" s="174" t="s">
        <v>34</v>
      </c>
      <c r="D153" s="176">
        <f t="shared" ref="D153:D155" si="17">D146</f>
        <v>16811258.714999996</v>
      </c>
      <c r="E153" s="176">
        <f t="shared" ref="E153:E155" si="18">E146</f>
        <v>7423088.9019999988</v>
      </c>
      <c r="F153" s="175">
        <f t="shared" ref="F153:F155" si="19">F146</f>
        <v>7306116.5180000002</v>
      </c>
      <c r="G153" s="177">
        <f t="shared" si="11"/>
        <v>98.424208768825565</v>
      </c>
      <c r="H153" s="177">
        <f t="shared" si="15"/>
        <v>43.459663799481305</v>
      </c>
      <c r="I153" s="178">
        <f t="shared" si="16"/>
        <v>3.4242087688255651</v>
      </c>
    </row>
    <row r="154" s="7" customFormat="1" ht="31.5" customHeight="1">
      <c r="A154" s="169"/>
      <c r="B154" s="169"/>
      <c r="C154" s="174" t="s">
        <v>17</v>
      </c>
      <c r="D154" s="175">
        <f t="shared" si="17"/>
        <v>9206613.4110000003</v>
      </c>
      <c r="E154" s="176">
        <f t="shared" si="18"/>
        <v>2599011.9040000001</v>
      </c>
      <c r="F154" s="176">
        <f t="shared" si="19"/>
        <v>2539670.4279999998</v>
      </c>
      <c r="G154" s="177">
        <f t="shared" si="11"/>
        <v>97.716767825931427</v>
      </c>
      <c r="H154" s="177">
        <f t="shared" si="15"/>
        <v>27.585283693628522</v>
      </c>
      <c r="I154" s="178">
        <f t="shared" si="16"/>
        <v>2.7167678259314272</v>
      </c>
    </row>
    <row r="155" s="7" customFormat="1" ht="56.25" hidden="1" customHeight="1">
      <c r="A155" s="169"/>
      <c r="B155" s="169"/>
      <c r="C155" s="174" t="s">
        <v>123</v>
      </c>
      <c r="D155" s="179">
        <f t="shared" si="17"/>
        <v>6744117.0250000004</v>
      </c>
      <c r="E155" s="179">
        <f t="shared" si="18"/>
        <v>2599011.9040000001</v>
      </c>
      <c r="F155" s="179">
        <f t="shared" si="19"/>
        <v>2539670.4279999998</v>
      </c>
      <c r="G155" s="177">
        <f t="shared" si="11"/>
        <v>97.716767825931427</v>
      </c>
      <c r="H155" s="177">
        <f t="shared" si="15"/>
        <v>37.657567604263207</v>
      </c>
      <c r="I155" s="180">
        <f t="shared" si="16"/>
        <v>2.7167678259314272</v>
      </c>
    </row>
    <row r="156" s="15" customFormat="1" ht="21.75" customHeight="1">
      <c r="A156" s="169"/>
      <c r="B156" s="169"/>
      <c r="C156" s="181" t="s">
        <v>18</v>
      </c>
      <c r="D156" s="182">
        <f>D9+D34+D43+D80+D84+D91+D113+D122+D135+D139+D38+D97</f>
        <v>6226832.9199999999</v>
      </c>
      <c r="E156" s="182">
        <f>E9+E34+E43+E80+E84+E91+E113+E122+E135+E139+E38+E97</f>
        <v>1667248.3370000003</v>
      </c>
      <c r="F156" s="182">
        <f>F9+F34+F43+F80+F84+F91+F113+F122+F135+F139+F38+F97</f>
        <v>1326167.8559999999</v>
      </c>
      <c r="G156" s="182">
        <f t="shared" si="11"/>
        <v>79.542310918496341</v>
      </c>
      <c r="H156" s="182">
        <f t="shared" si="15"/>
        <v>21.297630320872653</v>
      </c>
      <c r="I156" s="183">
        <f t="shared" si="16"/>
        <v>-15.457689081503659</v>
      </c>
    </row>
    <row r="157" s="15" customFormat="1" ht="45" hidden="1" customHeight="1">
      <c r="A157" s="184"/>
      <c r="B157" s="185"/>
      <c r="C157" s="186" t="s">
        <v>80</v>
      </c>
      <c r="D157" s="187">
        <f>D156-D91+D92</f>
        <v>5230616.2560000001</v>
      </c>
      <c r="E157" s="187">
        <f>E156-E91+E92</f>
        <v>1473624.5340000002</v>
      </c>
      <c r="F157" s="167">
        <f>F156-F91+F92</f>
        <v>1197916.537</v>
      </c>
      <c r="G157" s="187">
        <f t="shared" si="11"/>
        <v>81.290485422930658</v>
      </c>
      <c r="H157" s="167">
        <f t="shared" si="15"/>
        <v>22.902015333774088</v>
      </c>
      <c r="I157" s="168">
        <f t="shared" si="16"/>
        <v>-13.709514577069342</v>
      </c>
    </row>
    <row r="158" ht="12" customHeight="1">
      <c r="A158" s="188"/>
      <c r="B158" s="188" t="s">
        <v>127</v>
      </c>
      <c r="C158" s="188"/>
      <c r="D158" s="189"/>
      <c r="E158" s="189"/>
      <c r="F158" s="190"/>
      <c r="G158" s="189"/>
      <c r="H158" s="191"/>
    </row>
    <row r="159" s="28" customFormat="1" ht="27.75" hidden="1" customHeight="1">
      <c r="A159" s="192" t="s">
        <v>128</v>
      </c>
      <c r="B159" s="193"/>
      <c r="C159" s="193"/>
      <c r="D159" s="194"/>
      <c r="E159" s="194"/>
      <c r="F159" s="193"/>
      <c r="G159" s="193"/>
      <c r="H159" s="193"/>
      <c r="I159" s="4"/>
    </row>
    <row r="160" s="195" customFormat="1" ht="17.449999999999999" customHeight="1">
      <c r="A160" s="196" t="s">
        <v>129</v>
      </c>
      <c r="B160" s="196"/>
      <c r="C160" s="196"/>
      <c r="D160" s="197"/>
      <c r="E160" s="197"/>
      <c r="F160" s="197"/>
      <c r="G160" s="196"/>
      <c r="H160" s="196"/>
      <c r="I160" s="198"/>
    </row>
    <row r="161" s="7" customFormat="1" hidden="1">
      <c r="A161" s="1"/>
      <c r="B161" s="2"/>
      <c r="C161" s="2"/>
      <c r="D161" s="199"/>
      <c r="E161" s="199"/>
      <c r="F161" s="199"/>
      <c r="G161" s="199"/>
      <c r="H161" s="200"/>
      <c r="I161" s="4"/>
    </row>
    <row r="162" s="7" customFormat="1" ht="15" hidden="1">
      <c r="A162" s="1"/>
      <c r="B162" s="2"/>
      <c r="C162" s="2"/>
      <c r="D162" s="201"/>
      <c r="E162" s="201"/>
      <c r="F162" s="199"/>
      <c r="G162" s="199"/>
      <c r="H162" s="200"/>
      <c r="I162" s="4"/>
    </row>
    <row r="163" s="7" customFormat="1" hidden="1">
      <c r="A163" s="202"/>
      <c r="B163" s="203"/>
      <c r="C163" s="203"/>
      <c r="D163" s="204"/>
      <c r="E163" s="204"/>
      <c r="F163" s="205"/>
      <c r="G163" s="205"/>
      <c r="H163" s="206"/>
      <c r="I163" s="4"/>
    </row>
    <row r="164" s="7" customFormat="1" ht="32.25" hidden="1" customHeight="1">
      <c r="A164" s="207" t="s">
        <v>4</v>
      </c>
      <c r="B164" s="207" t="s">
        <v>5</v>
      </c>
      <c r="C164" s="207" t="s">
        <v>6</v>
      </c>
      <c r="D164" s="205"/>
      <c r="E164" s="205"/>
      <c r="F164" s="205"/>
      <c r="G164" s="205"/>
      <c r="H164" s="206"/>
      <c r="I164" s="4"/>
    </row>
    <row r="165" s="7" customFormat="1" ht="15.75" hidden="1">
      <c r="A165" s="208" t="s">
        <v>124</v>
      </c>
      <c r="B165" s="209"/>
      <c r="C165" s="210"/>
      <c r="D165" s="211">
        <f>D167+D168+D169</f>
        <v>24525968.417999998</v>
      </c>
      <c r="E165" s="211">
        <f>E167+E168+E169</f>
        <v>21619356.083999999</v>
      </c>
      <c r="F165" s="211">
        <f>F167+F168+F169</f>
        <v>20841969.650000002</v>
      </c>
      <c r="G165" s="212">
        <f t="shared" si="11"/>
        <v>96.40421097196635</v>
      </c>
      <c r="H165" s="213">
        <f t="shared" si="15"/>
        <v>84.979191421871647</v>
      </c>
      <c r="I165" s="4"/>
    </row>
    <row r="166" s="7" customFormat="1" ht="13.5" hidden="1">
      <c r="A166" s="214"/>
      <c r="B166" s="214"/>
      <c r="C166" s="215" t="s">
        <v>122</v>
      </c>
      <c r="D166" s="216"/>
      <c r="E166" s="216"/>
      <c r="F166" s="216"/>
      <c r="G166" s="217"/>
      <c r="H166" s="218"/>
      <c r="I166" s="4"/>
    </row>
    <row r="167" s="7" customFormat="1" ht="27" hidden="1">
      <c r="A167" s="214"/>
      <c r="B167" s="214"/>
      <c r="C167" s="219" t="s">
        <v>126</v>
      </c>
      <c r="D167" s="220">
        <v>14805057.912999997</v>
      </c>
      <c r="E167" s="220">
        <v>13268979.204</v>
      </c>
      <c r="F167" s="220">
        <v>12716245.471000001</v>
      </c>
      <c r="G167" s="212">
        <v>95.834391444118211</v>
      </c>
      <c r="H167" s="213">
        <v>85.891224105473739</v>
      </c>
      <c r="I167" s="4"/>
    </row>
    <row r="168" s="7" customFormat="1" ht="13.5" hidden="1">
      <c r="A168" s="214"/>
      <c r="B168" s="214"/>
      <c r="C168" s="219" t="s">
        <v>34</v>
      </c>
      <c r="D168" s="220">
        <v>7926615.3039999986</v>
      </c>
      <c r="E168" s="220">
        <v>7092166.3299999991</v>
      </c>
      <c r="F168" s="220">
        <v>6886598.409</v>
      </c>
      <c r="G168" s="212">
        <v>97.10147913296332</v>
      </c>
      <c r="H168" s="213">
        <v>86.879432707234116</v>
      </c>
      <c r="I168" s="4"/>
    </row>
    <row r="169" s="7" customFormat="1" ht="27" hidden="1">
      <c r="A169" s="214"/>
      <c r="B169" s="214"/>
      <c r="C169" s="219" t="s">
        <v>17</v>
      </c>
      <c r="D169" s="220">
        <v>1794295.2010000001</v>
      </c>
      <c r="E169" s="220">
        <v>1258210.55</v>
      </c>
      <c r="F169" s="220">
        <v>1239125.77</v>
      </c>
      <c r="G169" s="212">
        <v>98.4831807363243</v>
      </c>
      <c r="H169" s="213">
        <v>69.059192116737975</v>
      </c>
      <c r="I169" s="4"/>
    </row>
    <row r="170" s="7" customFormat="1" hidden="1">
      <c r="A170" s="1"/>
      <c r="B170" s="2"/>
      <c r="C170" s="2"/>
      <c r="D170" s="199"/>
      <c r="E170" s="199"/>
      <c r="F170" s="199"/>
      <c r="G170" s="199"/>
      <c r="H170" s="200"/>
      <c r="I170" s="4"/>
    </row>
    <row r="171" s="7" customFormat="1" ht="15">
      <c r="A171" s="1"/>
      <c r="B171" s="2"/>
      <c r="C171" s="2"/>
      <c r="D171" s="201"/>
      <c r="E171" s="201"/>
      <c r="F171" s="199"/>
      <c r="G171" s="199"/>
      <c r="H171" s="200"/>
      <c r="I171" s="4"/>
    </row>
    <row r="172" s="7" customFormat="1">
      <c r="A172" s="1"/>
      <c r="B172" s="2"/>
      <c r="C172" s="2"/>
      <c r="D172" s="199"/>
      <c r="E172" s="199"/>
      <c r="F172" s="199"/>
      <c r="G172" s="199"/>
      <c r="H172" s="200"/>
      <c r="I172" s="4"/>
    </row>
    <row r="173" s="7" customFormat="1">
      <c r="A173" s="1"/>
      <c r="B173" s="2"/>
      <c r="C173" s="2"/>
      <c r="D173" s="199"/>
      <c r="E173" s="199"/>
      <c r="F173" s="199"/>
      <c r="G173" s="199"/>
      <c r="H173" s="200"/>
      <c r="I173" s="4"/>
    </row>
    <row r="174" s="7" customFormat="1">
      <c r="A174" s="1"/>
      <c r="B174" s="2"/>
      <c r="C174" s="2"/>
      <c r="D174" s="199"/>
      <c r="E174" s="199"/>
      <c r="F174" s="200"/>
      <c r="G174" s="199"/>
      <c r="H174" s="200"/>
      <c r="I174" s="4"/>
    </row>
    <row r="175" s="7" customFormat="1">
      <c r="A175" s="1"/>
      <c r="B175" s="2"/>
      <c r="C175" s="2"/>
      <c r="D175" s="199"/>
      <c r="E175" s="199"/>
      <c r="F175" s="199"/>
      <c r="G175" s="199"/>
      <c r="H175" s="200"/>
      <c r="I175" s="4"/>
    </row>
    <row r="176" s="7" customFormat="1">
      <c r="A176" s="1"/>
      <c r="B176" s="2"/>
      <c r="C176" s="2"/>
      <c r="D176" s="199"/>
      <c r="E176" s="199"/>
      <c r="F176" s="199"/>
      <c r="G176" s="199"/>
      <c r="H176" s="200"/>
      <c r="I176" s="4"/>
    </row>
    <row r="177" s="7" customFormat="1">
      <c r="A177" s="1"/>
      <c r="B177" s="2"/>
      <c r="C177" s="2"/>
      <c r="D177" s="199"/>
      <c r="E177" s="199"/>
      <c r="F177" s="199"/>
      <c r="G177" s="199"/>
      <c r="H177" s="200"/>
      <c r="I177" s="4"/>
    </row>
    <row r="178" s="7" customFormat="1">
      <c r="A178" s="1"/>
      <c r="B178" s="2"/>
      <c r="C178" s="2"/>
      <c r="D178" s="199"/>
      <c r="E178" s="199"/>
      <c r="F178" s="199"/>
      <c r="G178" s="199"/>
      <c r="H178" s="200"/>
      <c r="I178" s="4"/>
    </row>
    <row r="179" s="7" customFormat="1">
      <c r="A179" s="1"/>
      <c r="B179" s="2"/>
      <c r="C179" s="2"/>
      <c r="D179" s="199"/>
      <c r="E179" s="199"/>
      <c r="F179" s="199"/>
      <c r="G179" s="199"/>
      <c r="H179" s="200"/>
      <c r="I179" s="4"/>
    </row>
    <row r="180" s="7" customFormat="1">
      <c r="A180" s="1"/>
      <c r="B180" s="2"/>
      <c r="C180" s="2"/>
      <c r="D180" s="199"/>
      <c r="E180" s="199"/>
      <c r="F180" s="199"/>
      <c r="G180" s="199"/>
      <c r="H180" s="200"/>
      <c r="I180" s="4"/>
    </row>
    <row r="181" s="7" customFormat="1">
      <c r="A181" s="1"/>
      <c r="B181" s="2"/>
      <c r="C181" s="2"/>
      <c r="D181" s="199"/>
      <c r="E181" s="199"/>
      <c r="F181" s="199"/>
      <c r="G181" s="199"/>
      <c r="H181" s="200"/>
      <c r="I181" s="4"/>
    </row>
    <row r="182" s="7" customFormat="1">
      <c r="A182" s="1"/>
      <c r="B182" s="2"/>
      <c r="C182" s="2"/>
      <c r="D182" s="199"/>
      <c r="E182" s="199"/>
      <c r="F182" s="199"/>
      <c r="G182" s="199"/>
      <c r="H182" s="200"/>
      <c r="I182" s="4"/>
    </row>
    <row r="183" s="7" customFormat="1">
      <c r="A183" s="1"/>
      <c r="B183" s="2"/>
      <c r="C183" s="2"/>
      <c r="D183" s="199"/>
      <c r="E183" s="199"/>
      <c r="F183" s="199"/>
      <c r="G183" s="199"/>
      <c r="H183" s="200"/>
      <c r="I183" s="4"/>
    </row>
    <row r="184" s="7" customFormat="1">
      <c r="A184" s="1"/>
      <c r="B184" s="2"/>
      <c r="C184" s="2"/>
      <c r="D184" s="199"/>
      <c r="E184" s="199"/>
      <c r="F184" s="199"/>
      <c r="G184" s="199"/>
      <c r="H184" s="200"/>
      <c r="I184" s="4"/>
    </row>
    <row r="185" s="7" customFormat="1">
      <c r="A185" s="1"/>
      <c r="B185" s="2"/>
      <c r="C185" s="2"/>
      <c r="D185" s="199"/>
      <c r="E185" s="199"/>
      <c r="F185" s="199"/>
      <c r="G185" s="199"/>
      <c r="H185" s="200"/>
      <c r="I185" s="4"/>
    </row>
    <row r="186" s="7" customFormat="1">
      <c r="A186" s="1"/>
      <c r="B186" s="2"/>
      <c r="C186" s="2"/>
      <c r="D186" s="199"/>
      <c r="E186" s="199"/>
      <c r="F186" s="199"/>
      <c r="G186" s="199"/>
      <c r="H186" s="200"/>
      <c r="I186" s="4"/>
    </row>
    <row r="187" s="7" customFormat="1">
      <c r="A187" s="1"/>
      <c r="B187" s="2"/>
      <c r="C187" s="2"/>
      <c r="D187" s="199"/>
      <c r="E187" s="199"/>
      <c r="F187" s="199"/>
      <c r="G187" s="199"/>
      <c r="H187" s="200"/>
      <c r="I187" s="4"/>
    </row>
    <row r="188" s="7" customFormat="1">
      <c r="A188" s="1"/>
      <c r="B188" s="2"/>
      <c r="C188" s="2"/>
      <c r="D188" s="199"/>
      <c r="E188" s="199"/>
      <c r="F188" s="199"/>
      <c r="G188" s="199"/>
      <c r="H188" s="200"/>
      <c r="I188" s="4"/>
    </row>
    <row r="189" s="7" customFormat="1">
      <c r="A189" s="1"/>
      <c r="B189" s="2"/>
      <c r="C189" s="2"/>
      <c r="D189" s="199"/>
      <c r="E189" s="199"/>
      <c r="F189" s="199"/>
      <c r="G189" s="199"/>
      <c r="H189" s="200"/>
      <c r="I189" s="4"/>
    </row>
    <row r="190" s="7" customFormat="1">
      <c r="A190" s="1"/>
      <c r="B190" s="2"/>
      <c r="C190" s="2"/>
      <c r="D190" s="199"/>
      <c r="E190" s="199"/>
      <c r="F190" s="199"/>
      <c r="G190" s="199"/>
      <c r="H190" s="200"/>
      <c r="I190" s="4"/>
    </row>
    <row r="191" s="7" customFormat="1">
      <c r="A191" s="1"/>
      <c r="B191" s="2"/>
      <c r="C191" s="2"/>
      <c r="D191" s="199"/>
      <c r="E191" s="199"/>
      <c r="F191" s="199"/>
      <c r="G191" s="199"/>
      <c r="H191" s="200"/>
      <c r="I191" s="4"/>
    </row>
    <row r="192" s="7" customFormat="1">
      <c r="A192" s="1"/>
      <c r="B192" s="2"/>
      <c r="C192" s="2"/>
      <c r="D192" s="199"/>
      <c r="E192" s="199"/>
      <c r="F192" s="199"/>
      <c r="G192" s="199"/>
      <c r="H192" s="200"/>
      <c r="I192" s="4"/>
    </row>
    <row r="193" s="7" customFormat="1">
      <c r="A193" s="1"/>
      <c r="B193" s="2"/>
      <c r="C193" s="2"/>
      <c r="D193" s="199"/>
      <c r="E193" s="199"/>
      <c r="F193" s="199"/>
      <c r="G193" s="199"/>
      <c r="H193" s="200"/>
      <c r="I193" s="4"/>
    </row>
    <row r="194" s="7" customFormat="1">
      <c r="A194" s="1"/>
      <c r="B194" s="2"/>
      <c r="C194" s="2"/>
      <c r="D194" s="199"/>
      <c r="E194" s="199"/>
      <c r="F194" s="199"/>
      <c r="G194" s="199"/>
      <c r="H194" s="200"/>
      <c r="I194" s="4"/>
    </row>
    <row r="195" s="7" customFormat="1">
      <c r="A195" s="1"/>
      <c r="B195" s="2"/>
      <c r="C195" s="2"/>
      <c r="D195" s="199"/>
      <c r="E195" s="199"/>
      <c r="F195" s="199"/>
      <c r="G195" s="199"/>
      <c r="H195" s="200"/>
      <c r="I195" s="4"/>
    </row>
    <row r="196" s="7" customFormat="1">
      <c r="A196" s="1"/>
      <c r="B196" s="2"/>
      <c r="C196" s="2"/>
      <c r="D196" s="199"/>
      <c r="E196" s="199"/>
      <c r="F196" s="199"/>
      <c r="G196" s="199"/>
      <c r="H196" s="200"/>
      <c r="I196" s="4"/>
    </row>
    <row r="197" s="7" customFormat="1">
      <c r="A197" s="1"/>
      <c r="B197" s="2"/>
      <c r="C197" s="2"/>
      <c r="D197" s="199"/>
      <c r="E197" s="199"/>
      <c r="F197" s="199"/>
      <c r="G197" s="199"/>
      <c r="H197" s="200"/>
      <c r="I197" s="4"/>
    </row>
    <row r="198" s="7" customFormat="1">
      <c r="A198" s="1"/>
      <c r="B198" s="2"/>
      <c r="C198" s="2"/>
      <c r="D198" s="199"/>
      <c r="E198" s="199"/>
      <c r="F198" s="199"/>
      <c r="G198" s="199"/>
      <c r="H198" s="200"/>
      <c r="I198" s="4"/>
    </row>
    <row r="199" s="7" customFormat="1">
      <c r="A199" s="1"/>
      <c r="B199" s="2"/>
      <c r="C199" s="2"/>
      <c r="D199" s="199"/>
      <c r="E199" s="199"/>
      <c r="F199" s="199"/>
      <c r="G199" s="199"/>
      <c r="H199" s="200"/>
      <c r="I199" s="4"/>
    </row>
    <row r="200" s="7" customFormat="1">
      <c r="A200" s="1"/>
      <c r="B200" s="2"/>
      <c r="C200" s="2"/>
      <c r="D200" s="199"/>
      <c r="E200" s="199"/>
      <c r="F200" s="199"/>
      <c r="G200" s="199"/>
      <c r="H200" s="200"/>
      <c r="I200" s="4"/>
    </row>
    <row r="201" s="7" customFormat="1">
      <c r="A201" s="1"/>
      <c r="B201" s="2"/>
      <c r="C201" s="2"/>
      <c r="D201" s="199"/>
      <c r="E201" s="199"/>
      <c r="F201" s="199"/>
      <c r="G201" s="199"/>
      <c r="H201" s="200"/>
      <c r="I201" s="4"/>
    </row>
    <row r="202" s="7" customFormat="1">
      <c r="A202" s="1"/>
      <c r="B202" s="2"/>
      <c r="C202" s="2"/>
      <c r="D202" s="199"/>
      <c r="E202" s="199"/>
      <c r="F202" s="199"/>
      <c r="G202" s="199"/>
      <c r="H202" s="200"/>
      <c r="I202" s="4"/>
    </row>
    <row r="203" s="7" customFormat="1">
      <c r="A203" s="1"/>
      <c r="B203" s="2"/>
      <c r="C203" s="2"/>
      <c r="D203" s="199"/>
      <c r="E203" s="199"/>
      <c r="F203" s="199"/>
      <c r="G203" s="199"/>
      <c r="H203" s="200"/>
      <c r="I203" s="4"/>
    </row>
    <row r="204" s="7" customFormat="1">
      <c r="A204" s="1"/>
      <c r="B204" s="2"/>
      <c r="C204" s="2"/>
      <c r="D204" s="199"/>
      <c r="E204" s="199"/>
      <c r="F204" s="199"/>
      <c r="G204" s="199"/>
      <c r="H204" s="200"/>
      <c r="I204" s="4"/>
    </row>
    <row r="205" s="7" customFormat="1">
      <c r="A205" s="1"/>
      <c r="B205" s="2"/>
      <c r="C205" s="2"/>
      <c r="D205" s="199"/>
      <c r="E205" s="199"/>
      <c r="F205" s="199"/>
      <c r="G205" s="199"/>
      <c r="H205" s="200"/>
      <c r="I205" s="4"/>
    </row>
    <row r="206" s="7" customFormat="1">
      <c r="A206" s="1"/>
      <c r="B206" s="2"/>
      <c r="C206" s="2"/>
      <c r="D206" s="199"/>
      <c r="E206" s="199"/>
      <c r="F206" s="199"/>
      <c r="G206" s="199"/>
      <c r="H206" s="200"/>
      <c r="I206" s="4"/>
    </row>
    <row r="207" s="7" customFormat="1">
      <c r="A207" s="1"/>
      <c r="B207" s="2"/>
      <c r="C207" s="2"/>
      <c r="D207" s="199"/>
      <c r="E207" s="199"/>
      <c r="F207" s="199"/>
      <c r="G207" s="199"/>
      <c r="H207" s="200"/>
      <c r="I207" s="4"/>
    </row>
    <row r="208" s="7" customFormat="1">
      <c r="A208" s="1"/>
      <c r="B208" s="2"/>
      <c r="C208" s="2"/>
      <c r="D208" s="199"/>
      <c r="E208" s="199"/>
      <c r="F208" s="199"/>
      <c r="G208" s="199"/>
      <c r="H208" s="200"/>
      <c r="I208" s="4"/>
    </row>
    <row r="209" s="7" customFormat="1">
      <c r="A209" s="1"/>
      <c r="B209" s="2"/>
      <c r="C209" s="2"/>
      <c r="D209" s="199"/>
      <c r="E209" s="199"/>
      <c r="F209" s="199"/>
      <c r="G209" s="199"/>
      <c r="H209" s="200"/>
      <c r="I209" s="4"/>
    </row>
    <row r="210" s="7" customFormat="1">
      <c r="A210" s="1"/>
      <c r="B210" s="2"/>
      <c r="C210" s="2"/>
      <c r="D210" s="199"/>
      <c r="E210" s="199"/>
      <c r="F210" s="199"/>
      <c r="G210" s="199"/>
      <c r="H210" s="200"/>
      <c r="I210" s="4"/>
    </row>
    <row r="211" s="7" customFormat="1">
      <c r="A211" s="1"/>
      <c r="B211" s="2"/>
      <c r="C211" s="2"/>
      <c r="D211" s="199"/>
      <c r="E211" s="199"/>
      <c r="F211" s="199"/>
      <c r="G211" s="199"/>
      <c r="H211" s="200"/>
      <c r="I211" s="4"/>
    </row>
    <row r="212" s="7" customFormat="1">
      <c r="A212" s="1"/>
      <c r="B212" s="2"/>
      <c r="C212" s="2"/>
      <c r="D212" s="199"/>
      <c r="E212" s="199"/>
      <c r="F212" s="199"/>
      <c r="G212" s="199"/>
      <c r="H212" s="200"/>
      <c r="I212" s="4"/>
    </row>
    <row r="213" s="7" customFormat="1">
      <c r="A213" s="1"/>
      <c r="B213" s="2"/>
      <c r="C213" s="2"/>
      <c r="D213" s="199"/>
      <c r="E213" s="199"/>
      <c r="F213" s="199"/>
      <c r="G213" s="199"/>
      <c r="H213" s="200"/>
      <c r="I213" s="4"/>
    </row>
    <row r="214" s="7" customFormat="1">
      <c r="A214" s="1"/>
      <c r="B214" s="2"/>
      <c r="C214" s="2"/>
      <c r="D214" s="199"/>
      <c r="E214" s="199"/>
      <c r="F214" s="199"/>
      <c r="G214" s="199"/>
      <c r="H214" s="200"/>
      <c r="I214" s="4"/>
    </row>
    <row r="215" s="7" customFormat="1">
      <c r="A215" s="1"/>
      <c r="B215" s="2"/>
      <c r="C215" s="2"/>
      <c r="D215" s="199"/>
      <c r="E215" s="199"/>
      <c r="F215" s="199"/>
      <c r="G215" s="199"/>
      <c r="H215" s="200"/>
      <c r="I215" s="4"/>
    </row>
    <row r="216" s="7" customFormat="1">
      <c r="A216" s="1"/>
      <c r="B216" s="2"/>
      <c r="C216" s="2"/>
      <c r="D216" s="199"/>
      <c r="E216" s="199"/>
      <c r="F216" s="199"/>
      <c r="G216" s="199"/>
      <c r="H216" s="200"/>
      <c r="I216" s="4"/>
    </row>
    <row r="217">
      <c r="D217" s="199"/>
      <c r="E217" s="199"/>
      <c r="F217" s="199"/>
      <c r="G217" s="199"/>
      <c r="H217" s="200"/>
    </row>
    <row r="218">
      <c r="A218" s="221"/>
      <c r="B218" s="221"/>
      <c r="C218" s="221"/>
      <c r="D218" s="199"/>
      <c r="E218" s="199"/>
      <c r="F218" s="199"/>
      <c r="G218" s="199"/>
      <c r="H218" s="200"/>
    </row>
    <row r="219">
      <c r="A219" s="221"/>
      <c r="B219" s="221"/>
      <c r="C219" s="221"/>
      <c r="D219" s="199"/>
      <c r="E219" s="199"/>
      <c r="F219" s="199"/>
      <c r="G219" s="199"/>
      <c r="H219" s="200"/>
    </row>
    <row r="220">
      <c r="A220" s="221"/>
      <c r="B220" s="221"/>
      <c r="C220" s="221"/>
      <c r="D220" s="199"/>
      <c r="E220" s="199"/>
      <c r="F220" s="199"/>
      <c r="G220" s="199"/>
      <c r="H220" s="200"/>
    </row>
    <row r="221">
      <c r="A221" s="221"/>
      <c r="B221" s="221"/>
      <c r="C221" s="221"/>
      <c r="D221" s="199"/>
      <c r="E221" s="199"/>
      <c r="F221" s="199"/>
      <c r="G221" s="199"/>
      <c r="H221" s="200"/>
    </row>
    <row r="222">
      <c r="A222" s="221"/>
      <c r="B222" s="221"/>
      <c r="C222" s="221"/>
      <c r="D222" s="199"/>
      <c r="E222" s="199"/>
      <c r="F222" s="199"/>
      <c r="G222" s="199"/>
      <c r="H222" s="200"/>
    </row>
    <row r="223">
      <c r="A223" s="221"/>
      <c r="B223" s="221"/>
      <c r="C223" s="221"/>
      <c r="D223" s="199"/>
      <c r="E223" s="199"/>
      <c r="F223" s="199"/>
      <c r="G223" s="199"/>
      <c r="H223" s="200"/>
    </row>
  </sheetData>
  <autoFilter ref="A5:I5"/>
  <mergeCells count="43">
    <mergeCell ref="A3:I3"/>
    <mergeCell ref="A7:B9"/>
    <mergeCell ref="A11:B21"/>
    <mergeCell ref="A23:B25"/>
    <mergeCell ref="A27:B28"/>
    <mergeCell ref="A31:B34"/>
    <mergeCell ref="A36:B37"/>
    <mergeCell ref="A40:B43"/>
    <mergeCell ref="A45:B47"/>
    <mergeCell ref="A49:B51"/>
    <mergeCell ref="A53:B55"/>
    <mergeCell ref="A57:B59"/>
    <mergeCell ref="A61:B63"/>
    <mergeCell ref="A65:B67"/>
    <mergeCell ref="A69:B71"/>
    <mergeCell ref="A73:B75"/>
    <mergeCell ref="A77:B80"/>
    <mergeCell ref="A82:B84"/>
    <mergeCell ref="A86:B92"/>
    <mergeCell ref="A94:B97"/>
    <mergeCell ref="A99:B101"/>
    <mergeCell ref="A103:B104"/>
    <mergeCell ref="A106:B108"/>
    <mergeCell ref="A110:B113"/>
    <mergeCell ref="A115:B117"/>
    <mergeCell ref="A119:B122"/>
    <mergeCell ref="A124:B125"/>
    <mergeCell ref="A127:B127"/>
    <mergeCell ref="A129:B130"/>
    <mergeCell ref="A132:B135"/>
    <mergeCell ref="A137:B139"/>
    <mergeCell ref="A140:C140"/>
    <mergeCell ref="A141:C141"/>
    <mergeCell ref="A142:C142"/>
    <mergeCell ref="A143:C143"/>
    <mergeCell ref="A144:B148"/>
    <mergeCell ref="A149:C149"/>
    <mergeCell ref="A150:C150"/>
    <mergeCell ref="A151:B156"/>
    <mergeCell ref="A159:H159"/>
    <mergeCell ref="A160:H160"/>
    <mergeCell ref="A165:C165"/>
    <mergeCell ref="A166:B169"/>
  </mergeCells>
  <printOptions headings="0" gridLines="0"/>
  <pageMargins left="0.39370078740157477" right="0.27559055118110237" top="0.31496062992125984" bottom="0.31496062992125984" header="0.19684999999999997" footer="0.19684999999999997"/>
  <pageSetup paperSize="9" scale="66" firstPageNumber="1" fitToWidth="1" fitToHeight="0" pageOrder="downThenOver" orientation="portrait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BSS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legotkina-nyu</cp:lastModifiedBy>
  <cp:revision>36</cp:revision>
  <dcterms:created xsi:type="dcterms:W3CDTF">2002-03-11T10:22:00Z</dcterms:created>
  <dcterms:modified xsi:type="dcterms:W3CDTF">2025-06-10T05:57:43Z</dcterms:modified>
  <cp:version>983040</cp:version>
</cp:coreProperties>
</file>