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По ГРБС и источникам" sheetId="1" state="visible" r:id="rId1"/>
  </sheets>
  <definedNames>
    <definedName name="_xlnm._FilterDatabase" localSheetId="0" hidden="1">'По ГРБС и источникам'!$A$5:$I$151</definedName>
    <definedName name="Print_Titles" localSheetId="0" hidden="0">'По ГРБС и источникам'!$5:$5</definedName>
    <definedName name="_xlnm.Print_Area" localSheetId="0">'По ГРБС и источникам'!$A$1:$I$151</definedName>
    <definedName name="_xlnm._FilterDatabase" localSheetId="0" hidden="1">'По ГРБС и источникам'!$A$5:$I$151</definedName>
  </definedNames>
  <calcPr/>
</workbook>
</file>

<file path=xl/sharedStrings.xml><?xml version="1.0" encoding="utf-8"?>
<sst xmlns="http://schemas.openxmlformats.org/spreadsheetml/2006/main" count="123" uniqueCount="123">
  <si>
    <t xml:space="preserve">Приложение 2</t>
  </si>
  <si>
    <t xml:space="preserve">к пояснительной записке</t>
  </si>
  <si>
    <t xml:space="preserve">Оперативный анализ исполнения бюджета города Перми по расходам на 1 июня 2026 года</t>
  </si>
  <si>
    <t>тыс.руб.</t>
  </si>
  <si>
    <t>КВСР</t>
  </si>
  <si>
    <t xml:space="preserve">Наименование ГРБС</t>
  </si>
  <si>
    <t xml:space="preserve">Источники финансирования</t>
  </si>
  <si>
    <t xml:space="preserve">Ассигнования 2026 года</t>
  </si>
  <si>
    <t xml:space="preserve">Кассовый план января-апреля 2026 года</t>
  </si>
  <si>
    <t xml:space="preserve">Кассовый расход на 01.06.2026</t>
  </si>
  <si>
    <t xml:space="preserve">% выпол-нения кассового плана января-май 2026 года</t>
  </si>
  <si>
    <t xml:space="preserve">% выпол-нения годовых  ассигно-ваний</t>
  </si>
  <si>
    <t xml:space="preserve">Отклонение от установ-ленного уровня выполнения плана (95%)*</t>
  </si>
  <si>
    <t>163</t>
  </si>
  <si>
    <t xml:space="preserve">Департамент имущественных отношений администрации г.Перми</t>
  </si>
  <si>
    <t xml:space="preserve">Итого по КВСР 163 в т.ч.:</t>
  </si>
  <si>
    <t xml:space="preserve">расходы местного бюджета</t>
  </si>
  <si>
    <t xml:space="preserve">расходы, переданные из краевого бюджета на выполнение полномочий городского округа</t>
  </si>
  <si>
    <t xml:space="preserve">справочно: бюджетные инвестиции</t>
  </si>
  <si>
    <t>902</t>
  </si>
  <si>
    <t xml:space="preserve">Департамент финансов администрации г. Перми</t>
  </si>
  <si>
    <t xml:space="preserve">Итого по КВСР 902 в т.ч.:</t>
  </si>
  <si>
    <t xml:space="preserve">расходы местного бюджета без учета зарезервированных средств</t>
  </si>
  <si>
    <t xml:space="preserve">Функциональные органы администрации города Перми</t>
  </si>
  <si>
    <t xml:space="preserve">Обеспечение деятельности (оказание услуг, выполнение работ) муницип.учреждений (организаций)- МКУ ЦБ</t>
  </si>
  <si>
    <t xml:space="preserve">Средства на повышение оплаты труда работников бюджетной сферы</t>
  </si>
  <si>
    <t xml:space="preserve">Мероприятия в сфере применения информационных технологий</t>
  </si>
  <si>
    <t xml:space="preserve">Исполнение обязательств по обслуживанию муниципального долга</t>
  </si>
  <si>
    <t xml:space="preserve">расходы местного бюджета по зарезервированным средствам</t>
  </si>
  <si>
    <t xml:space="preserve">Средства на исполнение судебных актов, вступивших в законную силу</t>
  </si>
  <si>
    <t xml:space="preserve">Резервный фонд администрации города Перми</t>
  </si>
  <si>
    <t>903</t>
  </si>
  <si>
    <t xml:space="preserve">Департамент градостроительства и архитектуры администрации города Перми</t>
  </si>
  <si>
    <t xml:space="preserve">Итого по КВСР 903 в т.ч.:</t>
  </si>
  <si>
    <t xml:space="preserve">расходы по выполнению госполномочий</t>
  </si>
  <si>
    <t xml:space="preserve">Управление записи актов гражданского состояния администрации города Перми</t>
  </si>
  <si>
    <t xml:space="preserve">Итого по КВСР 910 в т.ч.:</t>
  </si>
  <si>
    <t>915</t>
  </si>
  <si>
    <t xml:space="preserve">Управление по экологии и природопользованию администрации г. Перми</t>
  </si>
  <si>
    <t xml:space="preserve">Итого по КВСР 915 в т.ч.:</t>
  </si>
  <si>
    <t xml:space="preserve">Департамент культуры и молодежной политики администрации города Перми</t>
  </si>
  <si>
    <t xml:space="preserve">Итого по КВСР 924 в т.ч.:</t>
  </si>
  <si>
    <t>930</t>
  </si>
  <si>
    <t xml:space="preserve">Департамент образования администрации г.Перми</t>
  </si>
  <si>
    <t xml:space="preserve">Итого по КВСР 930 в т.ч.:</t>
  </si>
  <si>
    <t>931</t>
  </si>
  <si>
    <t xml:space="preserve">Администрация Ленинского района</t>
  </si>
  <si>
    <t xml:space="preserve">Итого по КВСР 931 в т.ч.:</t>
  </si>
  <si>
    <t>932</t>
  </si>
  <si>
    <t xml:space="preserve">Администрация Свердловского района</t>
  </si>
  <si>
    <t xml:space="preserve">Итого по КВСР 932 в т.ч.:</t>
  </si>
  <si>
    <t>933</t>
  </si>
  <si>
    <t xml:space="preserve">Администрация Мотовилихинского района</t>
  </si>
  <si>
    <t xml:space="preserve">Итого по КВСР 933 в т.ч.:</t>
  </si>
  <si>
    <t>934</t>
  </si>
  <si>
    <t xml:space="preserve">Администрация Дзержинского района</t>
  </si>
  <si>
    <t xml:space="preserve">Итого по КВСР 934 в т.ч.:</t>
  </si>
  <si>
    <t>935</t>
  </si>
  <si>
    <t xml:space="preserve">Администрация Индустриального района</t>
  </si>
  <si>
    <t xml:space="preserve">Итого по КВСР 935 в т.ч.:</t>
  </si>
  <si>
    <t>936</t>
  </si>
  <si>
    <t xml:space="preserve">Администрация Кировского района</t>
  </si>
  <si>
    <t xml:space="preserve">Итого по КВСР 936 в т.ч.:</t>
  </si>
  <si>
    <t>937</t>
  </si>
  <si>
    <t xml:space="preserve">Администрация Орджоникидзевского района</t>
  </si>
  <si>
    <t xml:space="preserve">Итого по КВСР 937 в т.ч.:</t>
  </si>
  <si>
    <t>938</t>
  </si>
  <si>
    <t xml:space="preserve">Администрация поселка Новые Ляды</t>
  </si>
  <si>
    <t xml:space="preserve">Итого по КВСР 938 в т.ч.:</t>
  </si>
  <si>
    <t>940</t>
  </si>
  <si>
    <t xml:space="preserve">Департамент жилищно-коммунального хозяйства администрации города Перми</t>
  </si>
  <si>
    <t xml:space="preserve">Итого по КВСР 940 в т.ч.:</t>
  </si>
  <si>
    <t>942</t>
  </si>
  <si>
    <t xml:space="preserve">Управление капитального строительства администрации г.Перми</t>
  </si>
  <si>
    <t xml:space="preserve">Итого по КВСР 942 в т.ч.:</t>
  </si>
  <si>
    <t>944</t>
  </si>
  <si>
    <t xml:space="preserve">Департамент дорог                        и благоустройства администрации г.Перми</t>
  </si>
  <si>
    <t xml:space="preserve">Итого по КВСР 944 в т.ч.:</t>
  </si>
  <si>
    <t>945</t>
  </si>
  <si>
    <t xml:space="preserve">Департамент транспорта администрации г.Перми</t>
  </si>
  <si>
    <t xml:space="preserve">Итого по КВСР 945 в т.ч.:</t>
  </si>
  <si>
    <t>950</t>
  </si>
  <si>
    <t xml:space="preserve">Контрольный департамент администрации г.Перми</t>
  </si>
  <si>
    <t xml:space="preserve">Итого по КВСР 950 в т.ч.:</t>
  </si>
  <si>
    <t>951</t>
  </si>
  <si>
    <t xml:space="preserve">Департамент экономики и промышленной политики администрации г.Перми</t>
  </si>
  <si>
    <t xml:space="preserve">Итого по КВСР 951 в т.ч.:</t>
  </si>
  <si>
    <t>955</t>
  </si>
  <si>
    <t xml:space="preserve">Департамент социальной политики администрации г.Перми</t>
  </si>
  <si>
    <t xml:space="preserve">Итого по КВСР 955 в т.ч.:</t>
  </si>
  <si>
    <t>964</t>
  </si>
  <si>
    <t xml:space="preserve">Департамент общественной безопасности администрации г.Перми</t>
  </si>
  <si>
    <t xml:space="preserve">Итого по КВСР 964 в т.ч.:</t>
  </si>
  <si>
    <t>975</t>
  </si>
  <si>
    <t xml:space="preserve">Администрация города Перми</t>
  </si>
  <si>
    <t xml:space="preserve">Итого по КВСР 975 в т.ч.:</t>
  </si>
  <si>
    <t>976</t>
  </si>
  <si>
    <t xml:space="preserve">Комитет по физической культуре и спорту администрации г. Перми</t>
  </si>
  <si>
    <t xml:space="preserve">Итого по КВСР 976 в т.ч.:</t>
  </si>
  <si>
    <t>977</t>
  </si>
  <si>
    <t xml:space="preserve">Контрольно-счетная палата города Перми</t>
  </si>
  <si>
    <t xml:space="preserve">Итого по КВСР 977 в т.ч.:</t>
  </si>
  <si>
    <t>978</t>
  </si>
  <si>
    <t xml:space="preserve">Городская избирательная комиссия города Перми</t>
  </si>
  <si>
    <t xml:space="preserve">Итого по КВСР 978 в т.ч.:</t>
  </si>
  <si>
    <t>985</t>
  </si>
  <si>
    <t xml:space="preserve">Пермская городская Дума</t>
  </si>
  <si>
    <t xml:space="preserve">Итого по КВСР 985 в т.ч.:</t>
  </si>
  <si>
    <t>991</t>
  </si>
  <si>
    <t xml:space="preserve">Управление жилищных отношений администрации г.Перми</t>
  </si>
  <si>
    <t xml:space="preserve">Итого по КВСР 991 в т.ч.:</t>
  </si>
  <si>
    <t>992</t>
  </si>
  <si>
    <t xml:space="preserve">Департамент земельных отношений администрации г. Перми</t>
  </si>
  <si>
    <t xml:space="preserve">Итого по КВСР 992 в т.ч.:</t>
  </si>
  <si>
    <t xml:space="preserve">Нераспределенные МБТ </t>
  </si>
  <si>
    <t>х</t>
  </si>
  <si>
    <t xml:space="preserve">Всего расходов без учета зарезервированных средств</t>
  </si>
  <si>
    <t xml:space="preserve">в том числе:</t>
  </si>
  <si>
    <t xml:space="preserve">ВСЕГО РАСХОДОВ</t>
  </si>
  <si>
    <t xml:space="preserve">расходы  местного бюджета с учетом зарезервированных средств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</si>
  <si>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</si>
  <si>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* -  годовые ассигнования и кассовый план ГРБС в части расходов за счет средств краевого бюджета, передаваемых на выполнение гос.полномочий и полномочий городского округа, будут уточняться. </t>
  </si>
  <si>
    <t xml:space="preserve"> *   расчётный уровень установлен исходя из 95,0 % исполнения кассового плана по расходам за январь-май 2026 года.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</si>
</sst>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#,##0.0"/>
    <numFmt numFmtId="161" formatCode="0.0"/>
  </numFmts>
  <fonts count="25">
    <font>
      <sz val="10.000000"/>
      <color theme="1"/>
      <name val="Arial"/>
    </font>
    <font>
      <sz val="10.000000"/>
      <name val="Times New Roman"/>
    </font>
    <font>
      <sz val="10.000000"/>
      <name val="Arial"/>
    </font>
    <font>
      <sz val="11.000000"/>
      <name val="Times New Roman"/>
    </font>
    <font>
      <b/>
      <sz val="12.000000"/>
      <name val="Times New Roman"/>
    </font>
    <font>
      <b/>
      <sz val="10.000000"/>
      <name val="Times New Roman"/>
    </font>
    <font>
      <b/>
      <sz val="9.000000"/>
      <name val="Times New Roman"/>
    </font>
    <font>
      <b/>
      <sz val="11.000000"/>
      <name val="Times New Roman"/>
    </font>
    <font>
      <sz val="11.000000"/>
      <name val="Arial"/>
    </font>
    <font>
      <b/>
      <sz val="10.000000"/>
      <name val="Arial"/>
    </font>
    <font>
      <sz val="10.000000"/>
      <color indexed="2"/>
      <name val="Arial"/>
    </font>
    <font>
      <i/>
      <sz val="10.000000"/>
      <name val="Times New Roman"/>
    </font>
    <font>
      <sz val="10.000000"/>
      <color theme="1"/>
      <name val="Times New Roman"/>
    </font>
    <font>
      <i/>
      <sz val="10.000000"/>
      <color theme="1"/>
      <name val="Times New Roman"/>
    </font>
    <font>
      <i/>
      <sz val="10.000000"/>
      <color theme="1"/>
      <name val="Arial"/>
    </font>
    <font>
      <b/>
      <sz val="10.000000"/>
      <color indexed="2"/>
      <name val="Arial"/>
    </font>
    <font>
      <i/>
      <sz val="10.000000"/>
      <name val="Arial"/>
    </font>
    <font>
      <i/>
      <sz val="10.000000"/>
      <color indexed="2"/>
      <name val="Arial"/>
    </font>
    <font>
      <sz val="10.000000"/>
      <color indexed="30"/>
      <name val="Arial"/>
    </font>
    <font>
      <sz val="10.000000"/>
      <color indexed="60"/>
      <name val="Arial"/>
    </font>
    <font>
      <b/>
      <sz val="8.000000"/>
      <name val="Times New Roman"/>
    </font>
    <font>
      <b/>
      <i/>
      <sz val="12.000000"/>
      <name val="Times New Roman"/>
    </font>
    <font>
      <b/>
      <i/>
      <sz val="11.000000"/>
      <name val="Times New Roman"/>
    </font>
    <font>
      <b/>
      <i/>
      <sz val="10.000000"/>
      <name val="Times New Roman"/>
    </font>
    <font>
      <sz val="10.000000"/>
      <color indexed="2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theme="0" tint="-0.049989318521683403"/>
        <bgColor theme="0" tint="-0.049989318521683403"/>
      </patternFill>
    </fill>
    <fill>
      <patternFill patternType="solid">
        <fgColor theme="0" tint="-0.049958800012207406"/>
        <bgColor theme="0" tint="-0.049958800012207406"/>
      </patternFill>
    </fill>
    <fill>
      <patternFill patternType="solid">
        <fgColor theme="0"/>
        <bgColor theme="0"/>
      </patternFill>
    </fill>
    <fill>
      <patternFill patternType="solid">
        <fgColor theme="0" tint="0"/>
        <bgColor theme="0" tint="0"/>
      </patternFill>
    </fill>
    <fill>
      <patternFill patternType="solid">
        <fgColor indexed="42"/>
        <bgColor indexed="42"/>
      </patternFill>
    </fill>
  </fills>
  <borders count="29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none"/>
      <right style="thin">
        <color theme="1"/>
      </right>
      <top style="none"/>
      <bottom style="none"/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193">
    <xf fontId="0" fillId="0" borderId="0" numFmtId="0" xfId="0"/>
    <xf fontId="1" fillId="2" borderId="0" numFmtId="49" xfId="0" applyNumberFormat="1" applyFont="1" applyFill="1"/>
    <xf fontId="2" fillId="2" borderId="0" numFmtId="0" xfId="0" applyFont="1" applyFill="1"/>
    <xf fontId="2" fillId="0" borderId="0" numFmtId="160" xfId="0" applyNumberFormat="1" applyFont="1"/>
    <xf fontId="2" fillId="2" borderId="0" numFmtId="160" xfId="0" applyNumberFormat="1" applyFont="1" applyFill="1"/>
    <xf fontId="2" fillId="0" borderId="0" numFmtId="0" xfId="0" applyFont="1" applyAlignment="1">
      <alignment horizontal="center"/>
    </xf>
    <xf fontId="3" fillId="2" borderId="0" numFmtId="0" xfId="0" applyFont="1" applyFill="1" applyAlignment="1">
      <alignment horizontal="right"/>
    </xf>
    <xf fontId="0" fillId="0" borderId="0" numFmtId="0" xfId="0"/>
    <xf fontId="4" fillId="0" borderId="0" numFmtId="0" xfId="0" applyFont="1" applyAlignment="1">
      <alignment horizontal="center"/>
    </xf>
    <xf fontId="4" fillId="0" borderId="0" numFmtId="160" xfId="0" applyNumberFormat="1" applyFont="1" applyAlignment="1">
      <alignment horizontal="center"/>
    </xf>
    <xf fontId="5" fillId="2" borderId="0" numFmtId="0" xfId="0" applyFont="1" applyFill="1"/>
    <xf fontId="1" fillId="0" borderId="0" numFmtId="160" xfId="0" applyNumberFormat="1" applyFont="1" applyAlignment="1">
      <alignment horizontal="right"/>
    </xf>
    <xf fontId="1" fillId="0" borderId="0" numFmtId="160" xfId="0" applyNumberFormat="1" applyFont="1"/>
    <xf fontId="2" fillId="0" borderId="0" numFmtId="0" xfId="0" applyFont="1"/>
    <xf fontId="1" fillId="2" borderId="0" numFmtId="0" xfId="0" applyFont="1" applyFill="1" applyAlignment="1">
      <alignment horizontal="center" vertical="center"/>
    </xf>
    <xf fontId="6" fillId="2" borderId="1" numFmtId="49" xfId="0" applyNumberFormat="1" applyFont="1" applyFill="1" applyBorder="1" applyAlignment="1">
      <alignment horizontal="center" vertical="center" wrapText="1"/>
    </xf>
    <xf fontId="6" fillId="0" borderId="1" numFmtId="160" xfId="0" applyNumberFormat="1" applyFont="1" applyBorder="1" applyAlignment="1">
      <alignment horizontal="center" vertical="center" wrapText="1"/>
    </xf>
    <xf fontId="6" fillId="0" borderId="2" numFmtId="160" xfId="0" applyNumberFormat="1" applyFont="1" applyBorder="1" applyAlignment="1">
      <alignment horizontal="center" vertical="center" wrapText="1"/>
    </xf>
    <xf fontId="6" fillId="2" borderId="1" numFmtId="161" xfId="0" applyNumberFormat="1" applyFont="1" applyFill="1" applyBorder="1" applyAlignment="1">
      <alignment horizontal="center" vertical="center" wrapText="1"/>
    </xf>
    <xf fontId="6" fillId="2" borderId="1" numFmtId="0" xfId="0" applyFont="1" applyFill="1" applyBorder="1" applyAlignment="1">
      <alignment horizontal="center" vertical="center" wrapText="1"/>
    </xf>
    <xf fontId="5" fillId="0" borderId="1" numFmtId="49" xfId="0" applyNumberFormat="1" applyFont="1" applyBorder="1" applyAlignment="1">
      <alignment horizontal="center" vertical="center" wrapText="1"/>
    </xf>
    <xf fontId="5" fillId="0" borderId="1" numFmtId="49" xfId="0" applyNumberFormat="1" applyFont="1" applyBorder="1" applyAlignment="1">
      <alignment horizontal="left" vertical="center" wrapText="1"/>
    </xf>
    <xf fontId="7" fillId="0" borderId="3" numFmtId="160" xfId="0" applyNumberFormat="1" applyFont="1" applyBorder="1" applyAlignment="1" applyProtection="1">
      <alignment horizontal="center" vertical="center" wrapText="1"/>
    </xf>
    <xf fontId="7" fillId="0" borderId="4" numFmtId="160" xfId="0" applyNumberFormat="1" applyFont="1" applyBorder="1" applyAlignment="1" applyProtection="1">
      <alignment horizontal="center" vertical="center" wrapText="1"/>
    </xf>
    <xf fontId="7" fillId="0" borderId="5" numFmtId="160" xfId="0" applyNumberFormat="1" applyFont="1" applyBorder="1" applyAlignment="1" applyProtection="1">
      <alignment horizontal="center" vertical="center" wrapText="1"/>
    </xf>
    <xf fontId="7" fillId="2" borderId="1" numFmtId="160" xfId="0" applyNumberFormat="1" applyFont="1" applyFill="1" applyBorder="1" applyAlignment="1">
      <alignment horizontal="center" vertical="center"/>
    </xf>
    <xf fontId="8" fillId="0" borderId="0" numFmtId="0" xfId="0" applyFont="1"/>
    <xf fontId="9" fillId="0" borderId="0" numFmtId="0" xfId="0" applyFont="1"/>
    <xf fontId="5" fillId="0" borderId="6" numFmtId="49" xfId="0" applyNumberFormat="1" applyFont="1" applyBorder="1" applyAlignment="1">
      <alignment horizontal="center" vertical="center" wrapText="1"/>
    </xf>
    <xf fontId="5" fillId="0" borderId="7" numFmtId="49" xfId="0" applyNumberFormat="1" applyFont="1" applyBorder="1" applyAlignment="1">
      <alignment horizontal="center" vertical="center" wrapText="1"/>
    </xf>
    <xf fontId="1" fillId="0" borderId="8" numFmtId="49" xfId="0" applyNumberFormat="1" applyFont="1" applyBorder="1" applyAlignment="1">
      <alignment horizontal="left" vertical="center" wrapText="1"/>
    </xf>
    <xf fontId="1" fillId="0" borderId="5" numFmtId="160" xfId="0" applyNumberFormat="1" applyFont="1" applyBorder="1" applyAlignment="1" applyProtection="1">
      <alignment horizontal="center" vertical="center" wrapText="1"/>
    </xf>
    <xf fontId="1" fillId="0" borderId="0" numFmtId="160" xfId="0" applyNumberFormat="1" applyFont="1" applyAlignment="1" applyProtection="1">
      <alignment horizontal="center" vertical="center" wrapText="1"/>
    </xf>
    <xf fontId="1" fillId="0" borderId="9" numFmtId="160" xfId="0" applyNumberFormat="1" applyFont="1" applyBorder="1" applyAlignment="1" applyProtection="1">
      <alignment horizontal="center" vertical="center" wrapText="1"/>
    </xf>
    <xf fontId="1" fillId="0" borderId="1" numFmtId="160" xfId="0" applyNumberFormat="1" applyFont="1" applyBorder="1" applyAlignment="1" applyProtection="1">
      <alignment horizontal="center" vertical="center" wrapText="1"/>
    </xf>
    <xf fontId="1" fillId="2" borderId="1" numFmtId="160" xfId="0" applyNumberFormat="1" applyFont="1" applyFill="1" applyBorder="1" applyAlignment="1">
      <alignment horizontal="center" vertical="center"/>
    </xf>
    <xf fontId="10" fillId="0" borderId="0" numFmtId="0" xfId="0" applyFont="1"/>
    <xf fontId="5" fillId="0" borderId="10" numFmtId="49" xfId="0" applyNumberFormat="1" applyFont="1" applyBorder="1" applyAlignment="1">
      <alignment horizontal="center" vertical="center" wrapText="1"/>
    </xf>
    <xf fontId="5" fillId="0" borderId="11" numFmtId="49" xfId="0" applyNumberFormat="1" applyFont="1" applyBorder="1" applyAlignment="1">
      <alignment horizontal="center" vertical="center" wrapText="1"/>
    </xf>
    <xf fontId="1" fillId="0" borderId="5" numFmtId="49" xfId="0" applyNumberFormat="1" applyFont="1" applyBorder="1" applyAlignment="1">
      <alignment horizontal="left" vertical="center" wrapText="1"/>
    </xf>
    <xf fontId="5" fillId="0" borderId="12" numFmtId="49" xfId="0" applyNumberFormat="1" applyFont="1" applyBorder="1" applyAlignment="1">
      <alignment horizontal="center" vertical="center" wrapText="1"/>
    </xf>
    <xf fontId="5" fillId="0" borderId="13" numFmtId="49" xfId="0" applyNumberFormat="1" applyFont="1" applyBorder="1" applyAlignment="1">
      <alignment horizontal="center" vertical="center" wrapText="1"/>
    </xf>
    <xf fontId="11" fillId="3" borderId="1" numFmtId="49" xfId="0" applyNumberFormat="1" applyFont="1" applyFill="1" applyBorder="1" applyAlignment="1">
      <alignment horizontal="left" vertical="center" wrapText="1"/>
    </xf>
    <xf fontId="11" fillId="3" borderId="1" numFmtId="160" xfId="0" applyNumberFormat="1" applyFont="1" applyFill="1" applyBorder="1" applyAlignment="1" applyProtection="1">
      <alignment horizontal="center" vertical="center" wrapText="1"/>
    </xf>
    <xf fontId="11" fillId="4" borderId="1" numFmtId="160" xfId="0" applyNumberFormat="1" applyFont="1" applyFill="1" applyBorder="1" applyAlignment="1" applyProtection="1">
      <alignment horizontal="center" vertical="center" wrapText="1"/>
    </xf>
    <xf fontId="11" fillId="4" borderId="1" numFmtId="160" xfId="0" applyNumberFormat="1" applyFont="1" applyFill="1" applyBorder="1" applyAlignment="1">
      <alignment horizontal="center" vertical="center"/>
    </xf>
    <xf fontId="5" fillId="0" borderId="2" numFmtId="49" xfId="0" applyNumberFormat="1" applyFont="1" applyBorder="1" applyAlignment="1">
      <alignment horizontal="center" vertical="center" wrapText="1"/>
    </xf>
    <xf fontId="5" fillId="0" borderId="2" numFmtId="49" xfId="0" applyNumberFormat="1" applyFont="1" applyBorder="1" applyAlignment="1">
      <alignment horizontal="left" vertical="center" wrapText="1"/>
    </xf>
    <xf fontId="7" fillId="0" borderId="2" numFmtId="160" xfId="0" applyNumberFormat="1" applyFont="1" applyBorder="1" applyAlignment="1" applyProtection="1">
      <alignment horizontal="center" vertical="center" wrapText="1"/>
    </xf>
    <xf fontId="7" fillId="0" borderId="1" numFmtId="160" xfId="0" applyNumberFormat="1" applyFont="1" applyBorder="1" applyAlignment="1" applyProtection="1">
      <alignment horizontal="center" vertical="center" wrapText="1"/>
    </xf>
    <xf fontId="12" fillId="0" borderId="14" numFmtId="49" xfId="0" applyNumberFormat="1" applyFont="1" applyBorder="1" applyAlignment="1">
      <alignment horizontal="center" vertical="center" wrapText="1"/>
    </xf>
    <xf fontId="12" fillId="0" borderId="15" numFmtId="49" xfId="0" applyNumberFormat="1" applyFont="1" applyBorder="1" applyAlignment="1">
      <alignment horizontal="center" vertical="center" wrapText="1"/>
    </xf>
    <xf fontId="13" fillId="5" borderId="8" numFmtId="49" xfId="0" applyNumberFormat="1" applyFont="1" applyFill="1" applyBorder="1" applyAlignment="1">
      <alignment horizontal="left" vertical="center" wrapText="1"/>
    </xf>
    <xf fontId="11" fillId="0" borderId="4" numFmtId="160" xfId="0" applyNumberFormat="1" applyFont="1" applyBorder="1" applyAlignment="1" applyProtection="1">
      <alignment horizontal="center" vertical="center" wrapText="1"/>
    </xf>
    <xf fontId="11" fillId="0" borderId="5" numFmtId="160" xfId="0" applyNumberFormat="1" applyFont="1" applyBorder="1" applyAlignment="1" applyProtection="1">
      <alignment horizontal="center" vertical="center" wrapText="1"/>
    </xf>
    <xf fontId="11" fillId="0" borderId="1" numFmtId="160" xfId="0" applyNumberFormat="1" applyFont="1" applyBorder="1" applyAlignment="1" applyProtection="1">
      <alignment horizontal="center" vertical="center" wrapText="1"/>
    </xf>
    <xf fontId="11" fillId="2" borderId="1" numFmtId="160" xfId="0" applyNumberFormat="1" applyFont="1" applyFill="1" applyBorder="1" applyAlignment="1">
      <alignment horizontal="center" vertical="center"/>
    </xf>
    <xf fontId="14" fillId="0" borderId="0" numFmtId="0" xfId="0" applyFont="1"/>
    <xf fontId="12" fillId="0" borderId="16" numFmtId="49" xfId="0" applyNumberFormat="1" applyFont="1" applyBorder="1" applyAlignment="1">
      <alignment horizontal="center" vertical="center" wrapText="1"/>
    </xf>
    <xf fontId="12" fillId="0" borderId="17" numFmtId="49" xfId="0" applyNumberFormat="1" applyFont="1" applyBorder="1" applyAlignment="1">
      <alignment horizontal="center" vertical="center" wrapText="1"/>
    </xf>
    <xf fontId="12" fillId="5" borderId="5" numFmtId="49" xfId="0" applyNumberFormat="1" applyFont="1" applyFill="1" applyBorder="1" applyAlignment="1">
      <alignment horizontal="left" vertical="center" wrapText="1"/>
    </xf>
    <xf fontId="5" fillId="5" borderId="5" numFmtId="160" xfId="0" applyNumberFormat="1" applyFont="1" applyFill="1" applyBorder="1" applyAlignment="1">
      <alignment horizontal="left" vertical="center" wrapText="1"/>
    </xf>
    <xf fontId="11" fillId="0" borderId="0" numFmtId="160" xfId="0" applyNumberFormat="1" applyFont="1" applyAlignment="1" applyProtection="1">
      <alignment horizontal="center" vertical="center" wrapText="1"/>
    </xf>
    <xf fontId="1" fillId="0" borderId="16" numFmtId="49" xfId="0" applyNumberFormat="1" applyFont="1" applyBorder="1" applyAlignment="1">
      <alignment horizontal="center" vertical="center" wrapText="1"/>
    </xf>
    <xf fontId="1" fillId="0" borderId="17" numFmtId="49" xfId="0" applyNumberFormat="1" applyFont="1" applyBorder="1" applyAlignment="1">
      <alignment horizontal="center" vertical="center" wrapText="1"/>
    </xf>
    <xf fontId="1" fillId="0" borderId="18" numFmtId="49" xfId="0" applyNumberFormat="1" applyFont="1" applyBorder="1" applyAlignment="1">
      <alignment horizontal="center" vertical="center" wrapText="1"/>
    </xf>
    <xf fontId="1" fillId="0" borderId="19" numFmtId="49" xfId="0" applyNumberFormat="1" applyFont="1" applyBorder="1" applyAlignment="1">
      <alignment horizontal="center" vertical="center" wrapText="1"/>
    </xf>
    <xf fontId="1" fillId="0" borderId="7" numFmtId="49" xfId="0" applyNumberFormat="1" applyFont="1" applyBorder="1" applyAlignment="1">
      <alignment horizontal="left" vertical="center" wrapText="1"/>
    </xf>
    <xf fontId="5" fillId="0" borderId="4" numFmtId="49" xfId="0" applyNumberFormat="1" applyFont="1" applyBorder="1" applyAlignment="1">
      <alignment horizontal="center" vertical="center" wrapText="1"/>
    </xf>
    <xf fontId="5" fillId="0" borderId="4" numFmtId="49" xfId="0" applyNumberFormat="1" applyFont="1" applyBorder="1" applyAlignment="1">
      <alignment horizontal="left" vertical="center" wrapText="1"/>
    </xf>
    <xf fontId="7" fillId="0" borderId="7" numFmtId="160" xfId="0" applyNumberFormat="1" applyFont="1" applyBorder="1" applyAlignment="1" applyProtection="1">
      <alignment horizontal="center" vertical="center" wrapText="1"/>
    </xf>
    <xf fontId="0" fillId="2" borderId="0" numFmtId="0" xfId="0" applyFill="1"/>
    <xf fontId="1" fillId="0" borderId="10" numFmtId="49" xfId="0" applyNumberFormat="1" applyFont="1" applyBorder="1" applyAlignment="1">
      <alignment horizontal="center" vertical="center" wrapText="1"/>
    </xf>
    <xf fontId="1" fillId="0" borderId="11" numFmtId="49" xfId="0" applyNumberFormat="1" applyFont="1" applyBorder="1" applyAlignment="1">
      <alignment horizontal="center" vertical="center" wrapText="1"/>
    </xf>
    <xf fontId="1" fillId="0" borderId="12" numFmtId="49" xfId="0" applyNumberFormat="1" applyFont="1" applyBorder="1" applyAlignment="1">
      <alignment horizontal="left" vertical="center" wrapText="1"/>
    </xf>
    <xf fontId="1" fillId="0" borderId="4" numFmtId="160" xfId="0" applyNumberFormat="1" applyFont="1" applyBorder="1" applyAlignment="1" applyProtection="1">
      <alignment horizontal="center" vertical="center" wrapText="1"/>
    </xf>
    <xf fontId="10" fillId="2" borderId="0" numFmtId="0" xfId="0" applyFont="1" applyFill="1"/>
    <xf fontId="1" fillId="0" borderId="1" numFmtId="49" xfId="0" applyNumberFormat="1" applyFont="1" applyBorder="1" applyAlignment="1">
      <alignment horizontal="left" vertical="center" wrapText="1"/>
    </xf>
    <xf fontId="5" fillId="0" borderId="20" numFmtId="0" xfId="0" applyFont="1" applyBorder="1" applyAlignment="1">
      <alignment horizontal="center" vertical="center" wrapText="1"/>
    </xf>
    <xf fontId="5" fillId="0" borderId="21" numFmtId="0" xfId="0" applyFont="1" applyBorder="1" applyAlignment="1">
      <alignment horizontal="left" vertical="center" wrapText="1"/>
    </xf>
    <xf fontId="5" fillId="0" borderId="7" numFmtId="49" xfId="0" applyNumberFormat="1" applyFont="1" applyBorder="1" applyAlignment="1">
      <alignment horizontal="left" vertical="center" wrapText="1"/>
    </xf>
    <xf fontId="5" fillId="0" borderId="10" numFmtId="0" xfId="0" applyFont="1" applyBorder="1" applyAlignment="1">
      <alignment horizontal="center" vertical="center" wrapText="1"/>
    </xf>
    <xf fontId="5" fillId="0" borderId="11" numFmtId="0" xfId="0" applyFont="1" applyBorder="1" applyAlignment="1">
      <alignment horizontal="center" vertical="center" wrapText="1"/>
    </xf>
    <xf fontId="1" fillId="0" borderId="22" numFmtId="49" xfId="0" applyNumberFormat="1" applyFont="1" applyBorder="1" applyAlignment="1">
      <alignment horizontal="left" vertical="center" wrapText="1"/>
    </xf>
    <xf fontId="3" fillId="0" borderId="7" numFmtId="160" xfId="0" applyNumberFormat="1" applyFont="1" applyBorder="1" applyAlignment="1" applyProtection="1">
      <alignment horizontal="center" vertical="center" wrapText="1"/>
    </xf>
    <xf fontId="3" fillId="0" borderId="2" numFmtId="160" xfId="0" applyNumberFormat="1" applyFont="1" applyBorder="1" applyAlignment="1" applyProtection="1">
      <alignment horizontal="center" vertical="center" wrapText="1"/>
    </xf>
    <xf fontId="1" fillId="0" borderId="2" numFmtId="160" xfId="0" applyNumberFormat="1" applyFont="1" applyBorder="1" applyAlignment="1" applyProtection="1">
      <alignment horizontal="center" vertical="center" wrapText="1"/>
    </xf>
    <xf fontId="1" fillId="0" borderId="23" numFmtId="160" xfId="0" applyNumberFormat="1" applyFont="1" applyBorder="1" applyAlignment="1" applyProtection="1">
      <alignment horizontal="center" vertical="center" wrapText="1"/>
    </xf>
    <xf fontId="5" fillId="0" borderId="12" numFmtId="0" xfId="0" applyFont="1" applyBorder="1" applyAlignment="1">
      <alignment horizontal="center" vertical="center" wrapText="1"/>
    </xf>
    <xf fontId="5" fillId="0" borderId="13" numFmtId="0" xfId="0" applyFont="1" applyBorder="1" applyAlignment="1">
      <alignment horizontal="center" vertical="center" wrapText="1"/>
    </xf>
    <xf fontId="1" fillId="0" borderId="13" numFmtId="49" xfId="0" applyNumberFormat="1" applyFont="1" applyBorder="1" applyAlignment="1">
      <alignment horizontal="left" vertical="center" wrapText="1"/>
    </xf>
    <xf fontId="15" fillId="0" borderId="0" numFmtId="0" xfId="0" applyFont="1"/>
    <xf fontId="11" fillId="4" borderId="1" numFmtId="49" xfId="0" applyNumberFormat="1" applyFont="1" applyFill="1" applyBorder="1" applyAlignment="1">
      <alignment horizontal="left" vertical="center" wrapText="1"/>
    </xf>
    <xf fontId="1" fillId="4" borderId="1" numFmtId="160" xfId="0" applyNumberFormat="1" applyFont="1" applyFill="1" applyBorder="1" applyAlignment="1" applyProtection="1">
      <alignment horizontal="center" vertical="center" wrapText="1"/>
    </xf>
    <xf fontId="1" fillId="4" borderId="1" numFmtId="160" xfId="0" applyNumberFormat="1" applyFont="1" applyFill="1" applyBorder="1" applyAlignment="1">
      <alignment horizontal="center" vertical="center"/>
    </xf>
    <xf fontId="5" fillId="0" borderId="2" numFmtId="0" xfId="0" applyFont="1" applyBorder="1" applyAlignment="1">
      <alignment horizontal="center" vertical="center" wrapText="1"/>
    </xf>
    <xf fontId="5" fillId="0" borderId="2" numFmtId="0" xfId="0" applyFont="1" applyBorder="1" applyAlignment="1">
      <alignment horizontal="left" vertical="center" wrapText="1"/>
    </xf>
    <xf fontId="1" fillId="0" borderId="6" numFmtId="0" xfId="0" applyFont="1" applyBorder="1" applyAlignment="1">
      <alignment horizontal="center" vertical="center" wrapText="1"/>
    </xf>
    <xf fontId="1" fillId="0" borderId="7" numFmtId="0" xfId="0" applyFont="1" applyBorder="1" applyAlignment="1">
      <alignment horizontal="center" vertical="center" wrapText="1"/>
    </xf>
    <xf fontId="1" fillId="0" borderId="10" numFmtId="0" xfId="0" applyFont="1" applyBorder="1" applyAlignment="1">
      <alignment horizontal="center" vertical="center" wrapText="1"/>
    </xf>
    <xf fontId="1" fillId="0" borderId="11" numFmtId="0" xfId="0" applyFont="1" applyBorder="1" applyAlignment="1">
      <alignment horizontal="center" vertical="center" wrapText="1"/>
    </xf>
    <xf fontId="1" fillId="5" borderId="1" numFmtId="160" xfId="0" applyNumberFormat="1" applyFont="1" applyFill="1" applyBorder="1" applyAlignment="1" applyProtection="1">
      <alignment horizontal="center" vertical="center" wrapText="1"/>
    </xf>
    <xf fontId="1" fillId="0" borderId="12" numFmtId="0" xfId="0" applyFont="1" applyBorder="1" applyAlignment="1">
      <alignment horizontal="center" vertical="center" wrapText="1"/>
    </xf>
    <xf fontId="1" fillId="0" borderId="13" numFmtId="0" xfId="0" applyFont="1" applyBorder="1" applyAlignment="1">
      <alignment horizontal="center" vertical="center" wrapText="1"/>
    </xf>
    <xf fontId="1" fillId="6" borderId="1" numFmtId="160" xfId="0" applyNumberFormat="1" applyFont="1" applyFill="1" applyBorder="1" applyAlignment="1" applyProtection="1">
      <alignment horizontal="center" vertical="center" wrapText="1"/>
    </xf>
    <xf fontId="1" fillId="3" borderId="0" numFmtId="160" xfId="0" applyNumberFormat="1" applyFont="1" applyFill="1" applyAlignment="1" applyProtection="1">
      <alignment horizontal="center" vertical="center" wrapText="1"/>
    </xf>
    <xf fontId="1" fillId="0" borderId="9" numFmtId="49" xfId="0" applyNumberFormat="1" applyFont="1" applyBorder="1" applyAlignment="1">
      <alignment horizontal="left" vertical="center" wrapText="1"/>
    </xf>
    <xf fontId="5" fillId="0" borderId="12" numFmtId="49" xfId="0" applyNumberFormat="1" applyFont="1" applyBorder="1" applyAlignment="1">
      <alignment vertical="center" wrapText="1"/>
    </xf>
    <xf fontId="5" fillId="0" borderId="13" numFmtId="49" xfId="0" applyNumberFormat="1" applyFont="1" applyBorder="1" applyAlignment="1">
      <alignment vertical="center" wrapText="1"/>
    </xf>
    <xf fontId="1" fillId="0" borderId="6" numFmtId="49" xfId="0" applyNumberFormat="1" applyFont="1" applyBorder="1" applyAlignment="1">
      <alignment horizontal="center" vertical="center" wrapText="1"/>
    </xf>
    <xf fontId="1" fillId="0" borderId="7" numFmtId="49" xfId="0" applyNumberFormat="1" applyFont="1" applyBorder="1" applyAlignment="1">
      <alignment horizontal="center" vertical="center" wrapText="1"/>
    </xf>
    <xf fontId="3" fillId="0" borderId="1" numFmtId="160" xfId="0" applyNumberFormat="1" applyFont="1" applyBorder="1" applyAlignment="1" applyProtection="1">
      <alignment horizontal="center" vertical="center" wrapText="1"/>
    </xf>
    <xf fontId="3" fillId="2" borderId="1" numFmtId="160" xfId="0" applyNumberFormat="1" applyFont="1" applyFill="1" applyBorder="1" applyAlignment="1">
      <alignment horizontal="center" vertical="center"/>
    </xf>
    <xf fontId="1" fillId="0" borderId="12" numFmtId="49" xfId="0" applyNumberFormat="1" applyFont="1" applyBorder="1" applyAlignment="1">
      <alignment horizontal="center" vertical="center" wrapText="1"/>
    </xf>
    <xf fontId="1" fillId="0" borderId="13" numFmtId="49" xfId="0" applyNumberFormat="1" applyFont="1" applyBorder="1" applyAlignment="1">
      <alignment horizontal="center" vertical="center" wrapText="1"/>
    </xf>
    <xf fontId="11" fillId="4" borderId="5" numFmtId="49" xfId="0" applyNumberFormat="1" applyFont="1" applyFill="1" applyBorder="1" applyAlignment="1">
      <alignment horizontal="left" vertical="center" wrapText="1"/>
    </xf>
    <xf fontId="16" fillId="0" borderId="0" numFmtId="0" xfId="0" applyFont="1"/>
    <xf fontId="11" fillId="3" borderId="7" numFmtId="49" xfId="0" applyNumberFormat="1" applyFont="1" applyFill="1" applyBorder="1" applyAlignment="1">
      <alignment horizontal="left" vertical="center" wrapText="1"/>
    </xf>
    <xf fontId="11" fillId="3" borderId="1" numFmtId="160" xfId="0" applyNumberFormat="1" applyFont="1" applyFill="1" applyBorder="1" applyAlignment="1">
      <alignment horizontal="center" vertical="center"/>
    </xf>
    <xf fontId="17" fillId="0" borderId="0" numFmtId="0" xfId="0" applyFont="1"/>
    <xf fontId="1" fillId="0" borderId="1" numFmtId="160" xfId="0" applyNumberFormat="1" applyFont="1" applyBorder="1" applyAlignment="1">
      <alignment horizontal="center" vertical="center"/>
    </xf>
    <xf fontId="5" fillId="6" borderId="4" numFmtId="49" xfId="0" applyNumberFormat="1" applyFont="1" applyFill="1" applyBorder="1" applyAlignment="1">
      <alignment horizontal="center" vertical="center" wrapText="1"/>
    </xf>
    <xf fontId="5" fillId="0" borderId="5" numFmtId="49" xfId="0" applyNumberFormat="1" applyFont="1" applyBorder="1" applyAlignment="1">
      <alignment horizontal="left" vertical="center" wrapText="1"/>
    </xf>
    <xf fontId="18" fillId="0" borderId="0" numFmtId="0" xfId="0" applyFont="1"/>
    <xf fontId="7" fillId="6" borderId="1" numFmtId="160" xfId="0" applyNumberFormat="1" applyFont="1" applyFill="1" applyBorder="1" applyAlignment="1" applyProtection="1">
      <alignment horizontal="center" vertical="center" wrapText="1"/>
    </xf>
    <xf fontId="19" fillId="2" borderId="0" numFmtId="0" xfId="0" applyFont="1" applyFill="1"/>
    <xf fontId="5" fillId="0" borderId="3" numFmtId="49" xfId="0" applyNumberFormat="1" applyFont="1" applyBorder="1" applyAlignment="1">
      <alignment horizontal="center" vertical="center" wrapText="1"/>
    </xf>
    <xf fontId="5" fillId="0" borderId="5" numFmtId="49" xfId="0" applyNumberFormat="1" applyFont="1" applyBorder="1" applyAlignment="1">
      <alignment horizontal="center" vertical="center" wrapText="1"/>
    </xf>
    <xf fontId="5" fillId="0" borderId="24" numFmtId="49" xfId="0" applyNumberFormat="1" applyFont="1" applyBorder="1" applyAlignment="1">
      <alignment horizontal="center" vertical="center" wrapText="1"/>
    </xf>
    <xf fontId="5" fillId="0" borderId="1" numFmtId="160" xfId="0" applyNumberFormat="1" applyFont="1" applyBorder="1" applyAlignment="1" applyProtection="1">
      <alignment horizontal="center" vertical="center" wrapText="1"/>
    </xf>
    <xf fontId="4" fillId="0" borderId="25" numFmtId="49" xfId="0" applyNumberFormat="1" applyFont="1" applyBorder="1" applyAlignment="1">
      <alignment horizontal="center" vertical="center" wrapText="1"/>
    </xf>
    <xf fontId="4" fillId="0" borderId="26" numFmtId="49" xfId="0" applyNumberFormat="1" applyFont="1" applyBorder="1" applyAlignment="1">
      <alignment horizontal="center" vertical="center" wrapText="1"/>
    </xf>
    <xf fontId="7" fillId="6" borderId="26" numFmtId="160" xfId="0" applyNumberFormat="1" applyFont="1" applyFill="1" applyBorder="1" applyAlignment="1" applyProtection="1">
      <alignment horizontal="center" vertical="center" wrapText="1"/>
    </xf>
    <xf fontId="7" fillId="0" borderId="26" numFmtId="160" xfId="0" applyNumberFormat="1" applyFont="1" applyBorder="1" applyAlignment="1" applyProtection="1">
      <alignment horizontal="center" vertical="center" wrapText="1"/>
    </xf>
    <xf fontId="7" fillId="2" borderId="27" numFmtId="160" xfId="0" applyNumberFormat="1" applyFont="1" applyFill="1" applyBorder="1" applyAlignment="1">
      <alignment horizontal="center" vertical="center"/>
    </xf>
    <xf fontId="20" fillId="0" borderId="1" numFmtId="49" xfId="0" applyNumberFormat="1" applyFont="1" applyBorder="1" applyAlignment="1">
      <alignment horizontal="center" vertical="center" wrapText="1"/>
    </xf>
    <xf fontId="5" fillId="6" borderId="1" numFmtId="160" xfId="0" applyNumberFormat="1" applyFont="1" applyFill="1" applyBorder="1" applyAlignment="1" applyProtection="1">
      <alignment horizontal="center" vertical="center" wrapText="1"/>
    </xf>
    <xf fontId="5" fillId="2" borderId="1" numFmtId="160" xfId="0" applyNumberFormat="1" applyFont="1" applyFill="1" applyBorder="1" applyAlignment="1">
      <alignment horizontal="center" vertical="center"/>
    </xf>
    <xf fontId="0" fillId="0" borderId="0" numFmtId="160" xfId="0" applyNumberFormat="1"/>
    <xf fontId="21" fillId="0" borderId="25" numFmtId="49" xfId="0" applyNumberFormat="1" applyFont="1" applyBorder="1" applyAlignment="1">
      <alignment horizontal="center" vertical="center" wrapText="1"/>
    </xf>
    <xf fontId="21" fillId="0" borderId="26" numFmtId="49" xfId="0" applyNumberFormat="1" applyFont="1" applyBorder="1" applyAlignment="1">
      <alignment horizontal="center" vertical="center" wrapText="1"/>
    </xf>
    <xf fontId="22" fillId="6" borderId="26" numFmtId="160" xfId="0" applyNumberFormat="1" applyFont="1" applyFill="1" applyBorder="1" applyAlignment="1" applyProtection="1">
      <alignment horizontal="center" vertical="center" wrapText="1"/>
    </xf>
    <xf fontId="22" fillId="0" borderId="26" numFmtId="160" xfId="0" applyNumberFormat="1" applyFont="1" applyBorder="1" applyAlignment="1" applyProtection="1">
      <alignment horizontal="center" vertical="center" wrapText="1"/>
    </xf>
    <xf fontId="22" fillId="2" borderId="27" numFmtId="160" xfId="0" applyNumberFormat="1" applyFont="1" applyFill="1" applyBorder="1" applyAlignment="1">
      <alignment horizontal="center" vertical="center"/>
    </xf>
    <xf fontId="23" fillId="0" borderId="1" numFmtId="0" xfId="0" applyFont="1" applyBorder="1" applyAlignment="1">
      <alignment horizontal="center"/>
    </xf>
    <xf fontId="23" fillId="0" borderId="1" numFmtId="0" xfId="0" applyFont="1" applyBorder="1" applyAlignment="1">
      <alignment horizontal="left"/>
    </xf>
    <xf fontId="3" fillId="6" borderId="1" numFmtId="160" xfId="0" applyNumberFormat="1" applyFont="1" applyFill="1" applyBorder="1" applyAlignment="1" applyProtection="1">
      <alignment horizontal="center" vertical="center" wrapText="1"/>
    </xf>
    <xf fontId="23" fillId="0" borderId="1" numFmtId="49" xfId="0" applyNumberFormat="1" applyFont="1" applyBorder="1" applyAlignment="1">
      <alignment horizontal="left" vertical="center" wrapText="1"/>
    </xf>
    <xf fontId="22" fillId="6" borderId="1" numFmtId="160" xfId="0" applyNumberFormat="1" applyFont="1" applyFill="1" applyBorder="1" applyAlignment="1" applyProtection="1">
      <alignment horizontal="center" vertical="center" wrapText="1"/>
    </xf>
    <xf fontId="22" fillId="0" borderId="1" numFmtId="160" xfId="0" applyNumberFormat="1" applyFont="1" applyBorder="1" applyAlignment="1" applyProtection="1">
      <alignment horizontal="center" vertical="center" wrapText="1"/>
    </xf>
    <xf fontId="22" fillId="2" borderId="1" numFmtId="160" xfId="0" applyNumberFormat="1" applyFont="1" applyFill="1" applyBorder="1" applyAlignment="1">
      <alignment horizontal="center" vertical="center"/>
    </xf>
    <xf fontId="23" fillId="4" borderId="1" numFmtId="49" xfId="0" applyNumberFormat="1" applyFont="1" applyFill="1" applyBorder="1" applyAlignment="1">
      <alignment horizontal="left" vertical="center" wrapText="1"/>
    </xf>
    <xf fontId="22" fillId="4" borderId="1" numFmtId="160" xfId="0" applyNumberFormat="1" applyFont="1" applyFill="1" applyBorder="1" applyAlignment="1" applyProtection="1">
      <alignment horizontal="center" vertical="center" wrapText="1"/>
    </xf>
    <xf fontId="22" fillId="3" borderId="1" numFmtId="160" xfId="0" applyNumberFormat="1" applyFont="1" applyFill="1" applyBorder="1" applyAlignment="1" applyProtection="1">
      <alignment horizontal="center" vertical="center" wrapText="1"/>
    </xf>
    <xf fontId="22" fillId="4" borderId="1" numFmtId="160" xfId="0" applyNumberFormat="1" applyFont="1" applyFill="1" applyBorder="1" applyAlignment="1">
      <alignment horizontal="center" vertical="center"/>
    </xf>
    <xf fontId="1" fillId="2" borderId="0" numFmtId="49" xfId="0" applyNumberFormat="1" applyFont="1" applyFill="1" applyAlignment="1">
      <alignment horizontal="left"/>
    </xf>
    <xf fontId="1" fillId="2" borderId="0" numFmtId="0" xfId="0" applyFont="1" applyFill="1" applyAlignment="1">
      <alignment horizontal="left"/>
    </xf>
    <xf fontId="1" fillId="0" borderId="28" numFmtId="160" xfId="0" applyNumberFormat="1" applyFont="1" applyBorder="1" applyAlignment="1">
      <alignment horizontal="left"/>
    </xf>
    <xf fontId="1" fillId="0" borderId="0" numFmtId="160" xfId="0" applyNumberFormat="1" applyFont="1" applyAlignment="1">
      <alignment horizontal="left"/>
    </xf>
    <xf fontId="1" fillId="2" borderId="28" numFmtId="160" xfId="0" applyNumberFormat="1" applyFont="1" applyFill="1" applyBorder="1" applyAlignment="1">
      <alignment horizontal="left"/>
    </xf>
    <xf fontId="1" fillId="2" borderId="28" numFmtId="0" xfId="0" applyFont="1" applyFill="1" applyBorder="1" applyAlignment="1">
      <alignment horizontal="left"/>
    </xf>
    <xf fontId="24" fillId="0" borderId="0" numFmtId="0" xfId="0" applyFont="1" applyAlignment="1">
      <alignment horizontal="left" wrapText="1"/>
    </xf>
    <xf fontId="10" fillId="0" borderId="0" numFmtId="0" xfId="0" applyFont="1" applyAlignment="1">
      <alignment horizontal="left" wrapText="1"/>
    </xf>
    <xf fontId="2" fillId="0" borderId="0" numFmtId="160" xfId="0" applyNumberFormat="1" applyFont="1" applyAlignment="1">
      <alignment horizontal="left" wrapText="1"/>
    </xf>
    <xf fontId="2" fillId="0" borderId="0" numFmtId="0" xfId="0" applyFont="1" applyAlignment="1">
      <alignment horizontal="left" wrapText="1"/>
    </xf>
    <xf fontId="1" fillId="0" borderId="0" numFmtId="0" xfId="0" applyFont="1"/>
    <xf fontId="1" fillId="5" borderId="0" numFmtId="0" xfId="0" applyFont="1" applyFill="1" applyAlignment="1">
      <alignment wrapText="1"/>
    </xf>
    <xf fontId="0" fillId="5" borderId="0" numFmtId="0" xfId="0" applyFill="1" applyAlignment="1">
      <alignment wrapText="1"/>
    </xf>
    <xf fontId="2" fillId="5" borderId="0" numFmtId="160" xfId="0" applyNumberFormat="1" applyFont="1" applyFill="1" applyAlignment="1">
      <alignment wrapText="1"/>
    </xf>
    <xf fontId="2" fillId="5" borderId="0" numFmtId="0" xfId="0" applyFont="1" applyFill="1" applyAlignment="1">
      <alignment wrapText="1"/>
    </xf>
    <xf fontId="1" fillId="0" borderId="0" numFmtId="0" xfId="0" applyFont="1" applyAlignment="1">
      <alignment horizontal="center"/>
    </xf>
    <xf fontId="2" fillId="0" borderId="0" numFmtId="160" xfId="0" applyNumberFormat="1" applyFont="1" applyProtection="1"/>
    <xf fontId="2" fillId="2" borderId="0" numFmtId="160" xfId="0" applyNumberFormat="1" applyFont="1" applyFill="1" applyProtection="1"/>
    <xf fontId="2" fillId="2" borderId="0" numFmtId="0" xfId="0" applyFont="1" applyFill="1" applyProtection="1"/>
    <xf fontId="3" fillId="0" borderId="0" numFmtId="160" xfId="0" applyNumberFormat="1" applyFont="1" applyAlignment="1" applyProtection="1">
      <alignment horizontal="center" vertical="center" wrapText="1"/>
    </xf>
    <xf fontId="1" fillId="2" borderId="1" numFmtId="49" xfId="0" applyNumberFormat="1" applyFont="1" applyFill="1" applyBorder="1"/>
    <xf fontId="2" fillId="2" borderId="1" numFmtId="0" xfId="0" applyFont="1" applyFill="1" applyBorder="1"/>
    <xf fontId="2" fillId="0" borderId="9" numFmtId="160" xfId="0" applyNumberFormat="1" applyFont="1" applyBorder="1" applyProtection="1"/>
    <xf fontId="2" fillId="0" borderId="1" numFmtId="160" xfId="0" applyNumberFormat="1" applyFont="1" applyBorder="1" applyProtection="1"/>
    <xf fontId="2" fillId="2" borderId="1" numFmtId="160" xfId="0" applyNumberFormat="1" applyFont="1" applyFill="1" applyBorder="1" applyProtection="1"/>
    <xf fontId="2" fillId="2" borderId="1" numFmtId="0" xfId="0" applyFont="1" applyFill="1" applyBorder="1" applyProtection="1"/>
    <xf fontId="5" fillId="2" borderId="1" numFmtId="49" xfId="0" applyNumberFormat="1" applyFont="1" applyFill="1" applyBorder="1" applyAlignment="1">
      <alignment horizontal="center" vertical="center" wrapText="1"/>
    </xf>
    <xf fontId="21" fillId="7" borderId="3" numFmtId="49" xfId="0" applyNumberFormat="1" applyFont="1" applyFill="1" applyBorder="1" applyAlignment="1">
      <alignment horizontal="center" vertical="center" wrapText="1"/>
    </xf>
    <xf fontId="21" fillId="7" borderId="8" numFmtId="49" xfId="0" applyNumberFormat="1" applyFont="1" applyFill="1" applyBorder="1" applyAlignment="1">
      <alignment horizontal="center" vertical="center" wrapText="1"/>
    </xf>
    <xf fontId="21" fillId="7" borderId="5" numFmtId="49" xfId="0" applyNumberFormat="1" applyFont="1" applyFill="1" applyBorder="1" applyAlignment="1">
      <alignment horizontal="center" vertical="center" wrapText="1"/>
    </xf>
    <xf fontId="23" fillId="0" borderId="1" numFmtId="160" xfId="0" applyNumberFormat="1" applyFont="1" applyBorder="1" applyAlignment="1">
      <alignment horizontal="right" vertical="center"/>
    </xf>
    <xf fontId="23" fillId="7" borderId="1" numFmtId="160" xfId="0" applyNumberFormat="1" applyFont="1" applyFill="1" applyBorder="1" applyAlignment="1">
      <alignment vertical="center" wrapText="1"/>
    </xf>
    <xf fontId="23" fillId="7" borderId="1" numFmtId="0" xfId="0" applyFont="1" applyFill="1" applyBorder="1" applyAlignment="1">
      <alignment horizontal="center"/>
    </xf>
    <xf fontId="23" fillId="7" borderId="3" numFmtId="0" xfId="0" applyFont="1" applyFill="1" applyBorder="1" applyAlignment="1">
      <alignment horizontal="left"/>
    </xf>
    <xf fontId="2" fillId="0" borderId="8" numFmtId="160" xfId="0" applyNumberFormat="1" applyFont="1" applyBorder="1" applyAlignment="1">
      <alignment horizontal="left"/>
    </xf>
    <xf fontId="5" fillId="7" borderId="1" numFmtId="160" xfId="0" applyNumberFormat="1" applyFont="1" applyFill="1" applyBorder="1" applyAlignment="1">
      <alignment vertical="center" wrapText="1"/>
    </xf>
    <xf fontId="23" fillId="7" borderId="1" numFmtId="49" xfId="0" applyNumberFormat="1" applyFont="1" applyFill="1" applyBorder="1" applyAlignment="1">
      <alignment horizontal="left" vertical="center" wrapText="1"/>
    </xf>
    <xf fontId="23" fillId="0" borderId="1" numFmtId="160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view="pageBreakPreview" zoomScale="100" workbookViewId="0">
      <pane xSplit="3" ySplit="5" topLeftCell="D6" activePane="bottomRight" state="frozen"/>
      <selection activeCell="E148" activeCellId="0" sqref="E148"/>
    </sheetView>
  </sheetViews>
  <sheetFormatPr defaultRowHeight="12.75" customHeight="1"/>
  <cols>
    <col customWidth="1" min="1" max="1" style="1" width="7.33203125"/>
    <col customWidth="1" min="2" max="2" style="2" width="25.6640625"/>
    <col customWidth="1" min="3" max="3" style="2" width="47.109375"/>
    <col customWidth="1" min="4" max="4" style="3" width="14.33203125"/>
    <col customWidth="1" min="5" max="6" style="3" width="13.88671875"/>
    <col customWidth="1" min="7" max="7" style="4" width="9.109375"/>
    <col customWidth="1" min="8" max="8" style="2" width="9"/>
    <col customWidth="1" min="9" max="9" style="5" width="10.5546875"/>
    <col customWidth="1" min="10" max="10" width="13.44140625"/>
  </cols>
  <sheetData>
    <row r="1" ht="15.75" customHeight="1">
      <c r="I1" s="6" t="s">
        <v>0</v>
      </c>
    </row>
    <row r="2" ht="15.75" customHeight="1">
      <c r="I2" s="6" t="s">
        <v>1</v>
      </c>
    </row>
    <row r="3" s="7" customFormat="1" ht="20.25" customHeight="1">
      <c r="A3" s="8" t="s">
        <v>2</v>
      </c>
      <c r="B3" s="8"/>
      <c r="C3" s="8"/>
      <c r="D3" s="9"/>
      <c r="E3" s="9"/>
      <c r="F3" s="9"/>
      <c r="G3" s="9"/>
      <c r="H3" s="8"/>
      <c r="I3" s="8"/>
    </row>
    <row r="4" s="7" customFormat="1" ht="15" customHeight="1">
      <c r="A4" s="1"/>
      <c r="B4" s="10"/>
      <c r="C4" s="10"/>
      <c r="D4" s="11"/>
      <c r="E4" s="11"/>
      <c r="F4" s="12"/>
      <c r="G4" s="3"/>
      <c r="H4" s="13"/>
      <c r="I4" s="14" t="s">
        <v>3</v>
      </c>
    </row>
    <row r="5" s="7" customFormat="1" ht="84.75" customHeight="1">
      <c r="A5" s="15" t="s">
        <v>4</v>
      </c>
      <c r="B5" s="15" t="s">
        <v>5</v>
      </c>
      <c r="C5" s="15" t="s">
        <v>6</v>
      </c>
      <c r="D5" s="16" t="s">
        <v>7</v>
      </c>
      <c r="E5" s="16" t="s">
        <v>8</v>
      </c>
      <c r="F5" s="17" t="s">
        <v>9</v>
      </c>
      <c r="G5" s="17" t="s">
        <v>10</v>
      </c>
      <c r="H5" s="18" t="s">
        <v>11</v>
      </c>
      <c r="I5" s="19" t="s">
        <v>12</v>
      </c>
    </row>
    <row r="6" s="13" customFormat="1" ht="48" customHeight="1">
      <c r="A6" s="20" t="s">
        <v>13</v>
      </c>
      <c r="B6" s="21" t="s">
        <v>14</v>
      </c>
      <c r="C6" s="21" t="s">
        <v>15</v>
      </c>
      <c r="D6" s="22">
        <f>D7+D8</f>
        <v>423814.35999999999</v>
      </c>
      <c r="E6" s="22">
        <f>E7+E8</f>
        <v>121642.496</v>
      </c>
      <c r="F6" s="23">
        <f>F7+F8</f>
        <v>118511.993</v>
      </c>
      <c r="G6" s="23">
        <f t="shared" ref="G6:G7" si="0">F6/E6*100</f>
        <v>97.426472570901552</v>
      </c>
      <c r="H6" s="24">
        <f t="shared" ref="H6:H68" si="1">F6/D6*100</f>
        <v>27.963184871791508</v>
      </c>
      <c r="I6" s="25">
        <f t="shared" ref="I6:I8" si="2">G6-95</f>
        <v>2.4264725709015522</v>
      </c>
      <c r="J6" s="26"/>
    </row>
    <row r="7" s="27" customFormat="1" ht="18" customHeight="1">
      <c r="A7" s="28"/>
      <c r="B7" s="29"/>
      <c r="C7" s="30" t="s">
        <v>16</v>
      </c>
      <c r="D7" s="31">
        <v>423814.35999999999</v>
      </c>
      <c r="E7" s="31">
        <v>121642.496</v>
      </c>
      <c r="F7" s="32">
        <v>118511.993</v>
      </c>
      <c r="G7" s="33">
        <f t="shared" si="0"/>
        <v>97.426472570901552</v>
      </c>
      <c r="H7" s="34">
        <f t="shared" si="1"/>
        <v>27.963184871791508</v>
      </c>
      <c r="I7" s="35">
        <f t="shared" si="2"/>
        <v>2.4264725709015522</v>
      </c>
    </row>
    <row r="8" s="36" customFormat="1" ht="27" hidden="1" customHeight="1">
      <c r="A8" s="37"/>
      <c r="B8" s="38"/>
      <c r="C8" s="39" t="s">
        <v>17</v>
      </c>
      <c r="D8" s="34"/>
      <c r="E8" s="34"/>
      <c r="F8" s="34"/>
      <c r="G8" s="34"/>
      <c r="H8" s="34" t="e">
        <f t="shared" si="1"/>
        <v>#DIV/0!</v>
      </c>
      <c r="I8" s="35">
        <f t="shared" si="2"/>
        <v>-95</v>
      </c>
    </row>
    <row r="9" s="13" customFormat="1" ht="21.75" hidden="1" customHeight="1">
      <c r="A9" s="40"/>
      <c r="B9" s="41"/>
      <c r="C9" s="42" t="s">
        <v>18</v>
      </c>
      <c r="D9" s="43"/>
      <c r="E9" s="43"/>
      <c r="F9" s="43"/>
      <c r="G9" s="44"/>
      <c r="H9" s="44"/>
      <c r="I9" s="45"/>
    </row>
    <row r="10" s="7" customFormat="1" ht="30" customHeight="1">
      <c r="A10" s="46" t="s">
        <v>19</v>
      </c>
      <c r="B10" s="47" t="s">
        <v>20</v>
      </c>
      <c r="C10" s="21" t="s">
        <v>21</v>
      </c>
      <c r="D10" s="48">
        <f>D11+D17+D20</f>
        <v>739009.18500000017</v>
      </c>
      <c r="E10" s="48">
        <f>E11+E17+E20</f>
        <v>151262.34499999997</v>
      </c>
      <c r="F10" s="48">
        <f>F11+F17+F20</f>
        <v>149419.315</v>
      </c>
      <c r="G10" s="49">
        <f t="shared" ref="G10:G73" si="3">F10/E10*100</f>
        <v>98.781567216877434</v>
      </c>
      <c r="H10" s="49">
        <f t="shared" si="1"/>
        <v>20.218871163286011</v>
      </c>
      <c r="I10" s="25">
        <f t="shared" ref="I10:I73" si="4">G10-95</f>
        <v>3.7815672168774341</v>
      </c>
      <c r="J10" s="26"/>
    </row>
    <row r="11" s="7" customFormat="1" ht="27.75" customHeight="1">
      <c r="A11" s="50"/>
      <c r="B11" s="51"/>
      <c r="C11" s="52" t="s">
        <v>22</v>
      </c>
      <c r="D11" s="53">
        <f>D12+D13+D14+D15+D16+N15</f>
        <v>674782.90000000014</v>
      </c>
      <c r="E11" s="53">
        <f>E12+E13+E14+E15+E16</f>
        <v>151121.04499999998</v>
      </c>
      <c r="F11" s="53">
        <f>F12+F13+F14+F15+F16</f>
        <v>149278.01500000001</v>
      </c>
      <c r="G11" s="54">
        <f t="shared" si="3"/>
        <v>98.780427967527643</v>
      </c>
      <c r="H11" s="55">
        <f t="shared" si="1"/>
        <v>22.122376693303874</v>
      </c>
      <c r="I11" s="56">
        <f t="shared" si="4"/>
        <v>3.7804279675276433</v>
      </c>
      <c r="J11" s="57"/>
    </row>
    <row r="12" s="7" customFormat="1" ht="18.75" hidden="1" customHeight="1">
      <c r="A12" s="58"/>
      <c r="B12" s="59"/>
      <c r="C12" s="60" t="s">
        <v>23</v>
      </c>
      <c r="D12" s="33">
        <v>212940.70000000001</v>
      </c>
      <c r="E12" s="33">
        <v>84267.604999999996</v>
      </c>
      <c r="F12" s="33">
        <v>82460.914999999994</v>
      </c>
      <c r="G12" s="31">
        <f t="shared" si="3"/>
        <v>97.856008842306593</v>
      </c>
      <c r="H12" s="34">
        <f t="shared" si="1"/>
        <v>38.724825737869736</v>
      </c>
      <c r="I12" s="35">
        <f t="shared" si="4"/>
        <v>2.8560088423065935</v>
      </c>
    </row>
    <row r="13" s="7" customFormat="1" ht="27" hidden="1" customHeight="1">
      <c r="A13" s="58"/>
      <c r="B13" s="59"/>
      <c r="C13" s="60" t="s">
        <v>24</v>
      </c>
      <c r="D13" s="34">
        <v>169559.70000000001</v>
      </c>
      <c r="E13" s="34">
        <v>66073.440000000002</v>
      </c>
      <c r="F13" s="34">
        <v>66037.100000000006</v>
      </c>
      <c r="G13" s="31">
        <f t="shared" si="3"/>
        <v>99.945000593279246</v>
      </c>
      <c r="H13" s="34">
        <f t="shared" ref="H13:H14" si="5">F13/D13*100</f>
        <v>38.946223660457058</v>
      </c>
      <c r="I13" s="35">
        <f t="shared" si="4"/>
        <v>4.9450005932792465</v>
      </c>
    </row>
    <row r="14" s="7" customFormat="1" ht="27.600000000000001" hidden="1" customHeight="1">
      <c r="A14" s="58"/>
      <c r="B14" s="59"/>
      <c r="C14" s="61" t="s">
        <v>25</v>
      </c>
      <c r="D14" s="34">
        <v>284402.70000000001</v>
      </c>
      <c r="E14" s="34">
        <v>0</v>
      </c>
      <c r="F14" s="34">
        <v>0</v>
      </c>
      <c r="G14" s="31"/>
      <c r="H14" s="34">
        <f t="shared" si="5"/>
        <v>0</v>
      </c>
      <c r="I14" s="35">
        <f t="shared" si="4"/>
        <v>-95</v>
      </c>
    </row>
    <row r="15" s="7" customFormat="1" ht="27" hidden="1" customHeight="1">
      <c r="A15" s="58"/>
      <c r="B15" s="59"/>
      <c r="C15" s="60" t="s">
        <v>26</v>
      </c>
      <c r="D15" s="34">
        <v>3120</v>
      </c>
      <c r="E15" s="34">
        <v>780</v>
      </c>
      <c r="F15" s="34">
        <v>780</v>
      </c>
      <c r="G15" s="31">
        <f t="shared" si="3"/>
        <v>100</v>
      </c>
      <c r="H15" s="34">
        <f t="shared" si="1"/>
        <v>25</v>
      </c>
      <c r="I15" s="35">
        <f t="shared" si="4"/>
        <v>5</v>
      </c>
    </row>
    <row r="16" s="7" customFormat="1" ht="27" hidden="1" customHeight="1">
      <c r="A16" s="58"/>
      <c r="B16" s="59"/>
      <c r="C16" s="60" t="s">
        <v>27</v>
      </c>
      <c r="D16" s="34">
        <v>4759.8000000000002</v>
      </c>
      <c r="E16" s="34">
        <v>0</v>
      </c>
      <c r="F16" s="34">
        <v>0</v>
      </c>
      <c r="G16" s="31"/>
      <c r="H16" s="34">
        <f t="shared" si="1"/>
        <v>0</v>
      </c>
      <c r="I16" s="35">
        <f t="shared" si="4"/>
        <v>-95</v>
      </c>
    </row>
    <row r="17" s="7" customFormat="1" ht="27" customHeight="1">
      <c r="A17" s="58"/>
      <c r="B17" s="59"/>
      <c r="C17" s="52" t="s">
        <v>28</v>
      </c>
      <c r="D17" s="53">
        <f>D18+D19</f>
        <v>64226.285000000003</v>
      </c>
      <c r="E17" s="53">
        <f>E18+E19</f>
        <v>141.30000000000001</v>
      </c>
      <c r="F17" s="53">
        <f>F18+F19</f>
        <v>141.30000000000001</v>
      </c>
      <c r="G17" s="54">
        <f t="shared" si="3"/>
        <v>100</v>
      </c>
      <c r="H17" s="62">
        <f>F17/D17*100</f>
        <v>0.22000338334997893</v>
      </c>
      <c r="I17" s="56">
        <f t="shared" si="4"/>
        <v>5</v>
      </c>
    </row>
    <row r="18" s="13" customFormat="1" ht="28.199999999999999" hidden="1" customHeight="1">
      <c r="A18" s="63"/>
      <c r="B18" s="64"/>
      <c r="C18" s="39" t="s">
        <v>29</v>
      </c>
      <c r="D18" s="33">
        <v>9684.9310000000005</v>
      </c>
      <c r="E18" s="33">
        <v>141.30000000000001</v>
      </c>
      <c r="F18" s="33">
        <v>141.30000000000001</v>
      </c>
      <c r="G18" s="31">
        <f t="shared" si="3"/>
        <v>100</v>
      </c>
      <c r="H18" s="34">
        <f t="shared" si="1"/>
        <v>1.4589675445287118</v>
      </c>
      <c r="I18" s="35">
        <f t="shared" si="4"/>
        <v>5</v>
      </c>
    </row>
    <row r="19" s="13" customFormat="1" ht="18" hidden="1" customHeight="1">
      <c r="A19" s="63"/>
      <c r="B19" s="64"/>
      <c r="C19" s="39" t="s">
        <v>30</v>
      </c>
      <c r="D19" s="34">
        <v>54541.353999999999</v>
      </c>
      <c r="E19" s="34">
        <v>0</v>
      </c>
      <c r="F19" s="34">
        <v>0</v>
      </c>
      <c r="G19" s="31"/>
      <c r="H19" s="34">
        <f t="shared" si="1"/>
        <v>0</v>
      </c>
      <c r="I19" s="35">
        <f t="shared" si="4"/>
        <v>-95</v>
      </c>
    </row>
    <row r="20" s="36" customFormat="1" ht="30" hidden="1" customHeight="1">
      <c r="A20" s="65"/>
      <c r="B20" s="66"/>
      <c r="C20" s="67" t="s">
        <v>17</v>
      </c>
      <c r="D20" s="34"/>
      <c r="E20" s="34"/>
      <c r="F20" s="34"/>
      <c r="G20" s="31" t="e">
        <f t="shared" si="3"/>
        <v>#DIV/0!</v>
      </c>
      <c r="H20" s="34" t="e">
        <f t="shared" si="1"/>
        <v>#DIV/0!</v>
      </c>
      <c r="I20" s="35" t="e">
        <f t="shared" si="4"/>
        <v>#DIV/0!</v>
      </c>
    </row>
    <row r="21" s="2" customFormat="1" ht="62.25" customHeight="1">
      <c r="A21" s="68" t="s">
        <v>31</v>
      </c>
      <c r="B21" s="69" t="s">
        <v>32</v>
      </c>
      <c r="C21" s="69" t="s">
        <v>33</v>
      </c>
      <c r="D21" s="70">
        <f>D22+D23+D24</f>
        <v>170238.234</v>
      </c>
      <c r="E21" s="48">
        <f>E22+E23+E24</f>
        <v>68457.902000000002</v>
      </c>
      <c r="F21" s="49">
        <f>F22+F23+F24</f>
        <v>59683.552000000003</v>
      </c>
      <c r="G21" s="49">
        <f t="shared" si="3"/>
        <v>87.182852901334897</v>
      </c>
      <c r="H21" s="49">
        <f t="shared" si="1"/>
        <v>35.058841129660692</v>
      </c>
      <c r="I21" s="25">
        <f t="shared" si="4"/>
        <v>-7.817147098665103</v>
      </c>
      <c r="L21" s="71"/>
    </row>
    <row r="22" s="13" customFormat="1" ht="17.25" customHeight="1">
      <c r="A22" s="72"/>
      <c r="B22" s="73"/>
      <c r="C22" s="74" t="s">
        <v>16</v>
      </c>
      <c r="D22" s="75">
        <v>170238.234</v>
      </c>
      <c r="E22" s="75">
        <v>68457.902000000002</v>
      </c>
      <c r="F22" s="31">
        <v>59683.552000000003</v>
      </c>
      <c r="G22" s="34">
        <f t="shared" si="3"/>
        <v>87.182852901334897</v>
      </c>
      <c r="H22" s="34">
        <f t="shared" si="1"/>
        <v>35.058841129660692</v>
      </c>
      <c r="I22" s="35">
        <f t="shared" si="4"/>
        <v>-7.817147098665103</v>
      </c>
    </row>
    <row r="23" s="76" customFormat="1" ht="17.25" hidden="1" customHeight="1">
      <c r="A23" s="72"/>
      <c r="B23" s="73"/>
      <c r="C23" s="77" t="s">
        <v>34</v>
      </c>
      <c r="D23" s="33">
        <v>0</v>
      </c>
      <c r="E23" s="33">
        <v>0</v>
      </c>
      <c r="F23" s="34">
        <v>0</v>
      </c>
      <c r="G23" s="34" t="e">
        <f t="shared" si="3"/>
        <v>#DIV/0!</v>
      </c>
      <c r="H23" s="34" t="e">
        <f t="shared" si="1"/>
        <v>#DIV/0!</v>
      </c>
      <c r="I23" s="35" t="e">
        <f t="shared" si="4"/>
        <v>#DIV/0!</v>
      </c>
    </row>
    <row r="24" s="76" customFormat="1" ht="26.25" hidden="1" customHeight="1">
      <c r="A24" s="72"/>
      <c r="B24" s="73"/>
      <c r="C24" s="39" t="s">
        <v>17</v>
      </c>
      <c r="D24" s="34"/>
      <c r="E24" s="34"/>
      <c r="F24" s="34"/>
      <c r="G24" s="34" t="e">
        <f t="shared" si="3"/>
        <v>#DIV/0!</v>
      </c>
      <c r="H24" s="34" t="e">
        <f t="shared" ref="H24:H26" si="6">F24/D24*100</f>
        <v>#DIV/0!</v>
      </c>
      <c r="I24" s="35" t="e">
        <f t="shared" si="4"/>
        <v>#DIV/0!</v>
      </c>
    </row>
    <row r="25" s="76" customFormat="1" ht="48" customHeight="1">
      <c r="A25" s="78">
        <v>910</v>
      </c>
      <c r="B25" s="79" t="s">
        <v>35</v>
      </c>
      <c r="C25" s="80" t="s">
        <v>36</v>
      </c>
      <c r="D25" s="48">
        <f>D27+D28+D26</f>
        <v>91298.25</v>
      </c>
      <c r="E25" s="49">
        <f>E27+E28+E26</f>
        <v>30909.142</v>
      </c>
      <c r="F25" s="49">
        <f>F27+F28+F26</f>
        <v>29456.112000000001</v>
      </c>
      <c r="G25" s="49">
        <f t="shared" si="3"/>
        <v>95.299028358664899</v>
      </c>
      <c r="H25" s="49">
        <f t="shared" si="6"/>
        <v>32.26361074828926</v>
      </c>
      <c r="I25" s="25">
        <f t="shared" si="4"/>
        <v>0.29902835866489852</v>
      </c>
    </row>
    <row r="26" s="76" customFormat="1" ht="16.800000000000001" customHeight="1">
      <c r="A26" s="81"/>
      <c r="B26" s="82"/>
      <c r="C26" s="83" t="s">
        <v>16</v>
      </c>
      <c r="D26" s="84">
        <v>124.95</v>
      </c>
      <c r="E26" s="84">
        <v>0</v>
      </c>
      <c r="F26" s="85">
        <v>0</v>
      </c>
      <c r="G26" s="86"/>
      <c r="H26" s="34">
        <f t="shared" si="6"/>
        <v>0</v>
      </c>
      <c r="I26" s="35">
        <f t="shared" si="4"/>
        <v>-95</v>
      </c>
    </row>
    <row r="27" s="76" customFormat="1" ht="18" customHeight="1">
      <c r="A27" s="81"/>
      <c r="B27" s="82"/>
      <c r="C27" s="83" t="s">
        <v>34</v>
      </c>
      <c r="D27" s="75">
        <v>91173.300000000003</v>
      </c>
      <c r="E27" s="87">
        <v>30909.142</v>
      </c>
      <c r="F27" s="75">
        <v>29456.112000000001</v>
      </c>
      <c r="G27" s="75">
        <f t="shared" si="3"/>
        <v>95.299028358664899</v>
      </c>
      <c r="H27" s="31">
        <f t="shared" si="1"/>
        <v>32.307826962498893</v>
      </c>
      <c r="I27" s="35">
        <f t="shared" si="4"/>
        <v>0.29902835866489852</v>
      </c>
    </row>
    <row r="28" s="76" customFormat="1" ht="26.399999999999999" hidden="1" customHeight="1">
      <c r="A28" s="88"/>
      <c r="B28" s="89"/>
      <c r="C28" s="90" t="s">
        <v>17</v>
      </c>
      <c r="D28" s="33"/>
      <c r="E28" s="33"/>
      <c r="F28" s="33"/>
      <c r="G28" s="33" t="e">
        <f t="shared" si="3"/>
        <v>#DIV/0!</v>
      </c>
      <c r="H28" s="34" t="e">
        <f>F28/D28*100</f>
        <v>#DIV/0!</v>
      </c>
      <c r="I28" s="35" t="e">
        <f t="shared" si="4"/>
        <v>#DIV/0!</v>
      </c>
    </row>
    <row r="29" s="13" customFormat="1" ht="44.25" customHeight="1">
      <c r="A29" s="20" t="s">
        <v>37</v>
      </c>
      <c r="B29" s="21" t="s">
        <v>38</v>
      </c>
      <c r="C29" s="21" t="s">
        <v>39</v>
      </c>
      <c r="D29" s="49">
        <f>D30+D31+D32</f>
        <v>665156.42200000002</v>
      </c>
      <c r="E29" s="49">
        <f>E30+E31+E32</f>
        <v>182933.951</v>
      </c>
      <c r="F29" s="49">
        <f>F30+F31+F32</f>
        <v>173653.992</v>
      </c>
      <c r="G29" s="49">
        <f t="shared" si="3"/>
        <v>94.927153243412974</v>
      </c>
      <c r="H29" s="49">
        <f t="shared" si="1"/>
        <v>26.107241282863235</v>
      </c>
      <c r="I29" s="25">
        <f t="shared" si="4"/>
        <v>-0.072846756587026107</v>
      </c>
    </row>
    <row r="30" s="27" customFormat="1" ht="17.25" customHeight="1">
      <c r="A30" s="28"/>
      <c r="B30" s="29"/>
      <c r="C30" s="39" t="s">
        <v>16</v>
      </c>
      <c r="D30" s="34">
        <v>610977.58400000003</v>
      </c>
      <c r="E30" s="34">
        <v>164518.02299999999</v>
      </c>
      <c r="F30" s="34">
        <v>156726.071</v>
      </c>
      <c r="G30" s="34">
        <f t="shared" si="3"/>
        <v>95.263769976132039</v>
      </c>
      <c r="H30" s="34">
        <f t="shared" si="1"/>
        <v>25.65168921156361</v>
      </c>
      <c r="I30" s="35">
        <f t="shared" si="4"/>
        <v>0.26376997613203912</v>
      </c>
    </row>
    <row r="31" s="91" customFormat="1" ht="17.25" customHeight="1">
      <c r="A31" s="37"/>
      <c r="B31" s="38"/>
      <c r="C31" s="39" t="s">
        <v>34</v>
      </c>
      <c r="D31" s="34">
        <v>41693.5</v>
      </c>
      <c r="E31" s="34">
        <v>12166.557000000001</v>
      </c>
      <c r="F31" s="34">
        <v>10678.521000000001</v>
      </c>
      <c r="G31" s="34">
        <f t="shared" si="3"/>
        <v>87.769456880857916</v>
      </c>
      <c r="H31" s="34">
        <f t="shared" si="1"/>
        <v>25.611956300142708</v>
      </c>
      <c r="I31" s="35">
        <f t="shared" si="4"/>
        <v>-7.2305431191420837</v>
      </c>
    </row>
    <row r="32" s="91" customFormat="1" ht="26.25" customHeight="1">
      <c r="A32" s="37"/>
      <c r="B32" s="38"/>
      <c r="C32" s="39" t="s">
        <v>17</v>
      </c>
      <c r="D32" s="34">
        <v>12485.338</v>
      </c>
      <c r="E32" s="34">
        <v>6249.3710000000001</v>
      </c>
      <c r="F32" s="34">
        <v>6249.3999999999996</v>
      </c>
      <c r="G32" s="34">
        <f t="shared" si="3"/>
        <v>100.00046404670164</v>
      </c>
      <c r="H32" s="34">
        <f t="shared" si="1"/>
        <v>50.053911235723049</v>
      </c>
      <c r="I32" s="35">
        <f t="shared" si="4"/>
        <v>5.0004640467016372</v>
      </c>
    </row>
    <row r="33" s="91" customFormat="1" ht="21.75" hidden="1" customHeight="1">
      <c r="A33" s="40"/>
      <c r="B33" s="41"/>
      <c r="C33" s="92" t="s">
        <v>18</v>
      </c>
      <c r="D33" s="55"/>
      <c r="E33" s="55"/>
      <c r="F33" s="44"/>
      <c r="G33" s="34" t="e">
        <f t="shared" si="3"/>
        <v>#DIV/0!</v>
      </c>
      <c r="H33" s="93" t="e">
        <f t="shared" si="1"/>
        <v>#DIV/0!</v>
      </c>
      <c r="I33" s="94" t="e">
        <f t="shared" si="4"/>
        <v>#DIV/0!</v>
      </c>
    </row>
    <row r="34" s="13" customFormat="1" ht="48" customHeight="1">
      <c r="A34" s="95">
        <v>924</v>
      </c>
      <c r="B34" s="96" t="s">
        <v>40</v>
      </c>
      <c r="C34" s="21" t="s">
        <v>41</v>
      </c>
      <c r="D34" s="49">
        <f>D35+D37+D36</f>
        <v>2880886.1979999999</v>
      </c>
      <c r="E34" s="49">
        <f>E35+E37+E36</f>
        <v>1075656.953</v>
      </c>
      <c r="F34" s="49">
        <f>F35+F37+F36</f>
        <v>1060451.953</v>
      </c>
      <c r="G34" s="49">
        <f t="shared" si="3"/>
        <v>98.586445245615408</v>
      </c>
      <c r="H34" s="49">
        <f t="shared" si="1"/>
        <v>36.809921673969576</v>
      </c>
      <c r="I34" s="25">
        <f t="shared" si="4"/>
        <v>3.5864452456154083</v>
      </c>
    </row>
    <row r="35" s="13" customFormat="1" ht="16.5" customHeight="1">
      <c r="A35" s="97"/>
      <c r="B35" s="98"/>
      <c r="C35" s="39" t="s">
        <v>16</v>
      </c>
      <c r="D35" s="34">
        <v>2829957.1159999999</v>
      </c>
      <c r="E35" s="34">
        <v>1066720.669</v>
      </c>
      <c r="F35" s="34">
        <v>1053197.612</v>
      </c>
      <c r="G35" s="34">
        <f t="shared" si="3"/>
        <v>98.732277587470278</v>
      </c>
      <c r="H35" s="34">
        <f t="shared" si="1"/>
        <v>37.216027269298024</v>
      </c>
      <c r="I35" s="35">
        <f t="shared" si="4"/>
        <v>3.7322775874702785</v>
      </c>
    </row>
    <row r="36" s="13" customFormat="1" ht="17.25" customHeight="1">
      <c r="A36" s="99"/>
      <c r="B36" s="100"/>
      <c r="C36" s="39" t="s">
        <v>34</v>
      </c>
      <c r="D36" s="34">
        <v>1202</v>
      </c>
      <c r="E36" s="34">
        <v>0</v>
      </c>
      <c r="F36" s="101">
        <v>0</v>
      </c>
      <c r="G36" s="34"/>
      <c r="H36" s="34">
        <f t="shared" ref="H36:H37" si="7">F36/D36*100</f>
        <v>0</v>
      </c>
      <c r="I36" s="35">
        <f t="shared" si="4"/>
        <v>-95</v>
      </c>
    </row>
    <row r="37" s="13" customFormat="1" ht="27.75" customHeight="1">
      <c r="A37" s="102"/>
      <c r="B37" s="103"/>
      <c r="C37" s="67" t="s">
        <v>17</v>
      </c>
      <c r="D37" s="34">
        <v>49727.082000000002</v>
      </c>
      <c r="E37" s="34">
        <v>8936.2839999999997</v>
      </c>
      <c r="F37" s="34">
        <v>7254.3410000000003</v>
      </c>
      <c r="G37" s="34">
        <f t="shared" si="3"/>
        <v>81.178496565238973</v>
      </c>
      <c r="H37" s="34">
        <f t="shared" si="7"/>
        <v>14.58831024913145</v>
      </c>
      <c r="I37" s="35">
        <f t="shared" si="4"/>
        <v>-13.821503434761027</v>
      </c>
    </row>
    <row r="38" s="13" customFormat="1" ht="30" customHeight="1">
      <c r="A38" s="20" t="s">
        <v>42</v>
      </c>
      <c r="B38" s="21" t="s">
        <v>43</v>
      </c>
      <c r="C38" s="21" t="s">
        <v>44</v>
      </c>
      <c r="D38" s="49">
        <f>D39+D40+D41</f>
        <v>24672635.463</v>
      </c>
      <c r="E38" s="49">
        <f>E39+E40+E41</f>
        <v>10093151.367000001</v>
      </c>
      <c r="F38" s="49">
        <f>F39+F40+F41</f>
        <v>10089617.173999999</v>
      </c>
      <c r="G38" s="49">
        <f t="shared" si="3"/>
        <v>99.964984246530207</v>
      </c>
      <c r="H38" s="49">
        <f t="shared" si="1"/>
        <v>40.893957960554168</v>
      </c>
      <c r="I38" s="25">
        <f t="shared" si="4"/>
        <v>4.9649842465302072</v>
      </c>
    </row>
    <row r="39" s="27" customFormat="1" ht="16.5" customHeight="1">
      <c r="A39" s="28"/>
      <c r="B39" s="29"/>
      <c r="C39" s="77" t="s">
        <v>16</v>
      </c>
      <c r="D39" s="34">
        <v>5906223.6540000001</v>
      </c>
      <c r="E39" s="34">
        <v>2452855.6510000001</v>
      </c>
      <c r="F39" s="34">
        <v>2452676.1699999999</v>
      </c>
      <c r="G39" s="34">
        <f t="shared" si="3"/>
        <v>99.992682773650913</v>
      </c>
      <c r="H39" s="34">
        <f t="shared" si="1"/>
        <v>41.526977535619068</v>
      </c>
      <c r="I39" s="35">
        <f t="shared" si="4"/>
        <v>4.9926827736509125</v>
      </c>
    </row>
    <row r="40" s="13" customFormat="1" ht="18.75" customHeight="1">
      <c r="A40" s="37"/>
      <c r="B40" s="38"/>
      <c r="C40" s="77" t="s">
        <v>34</v>
      </c>
      <c r="D40" s="34">
        <v>17225326.600000001</v>
      </c>
      <c r="E40" s="34">
        <v>7082806.1009999998</v>
      </c>
      <c r="F40" s="34">
        <v>7079451.7539999997</v>
      </c>
      <c r="G40" s="34">
        <f t="shared" si="3"/>
        <v>99.952640987877288</v>
      </c>
      <c r="H40" s="34">
        <f t="shared" si="1"/>
        <v>41.099085772922287</v>
      </c>
      <c r="I40" s="35">
        <f t="shared" si="4"/>
        <v>4.9526409878772881</v>
      </c>
    </row>
    <row r="41" s="13" customFormat="1" ht="27" customHeight="1">
      <c r="A41" s="37"/>
      <c r="B41" s="38"/>
      <c r="C41" s="77" t="s">
        <v>17</v>
      </c>
      <c r="D41" s="34">
        <v>1541085.209</v>
      </c>
      <c r="E41" s="104">
        <v>557489.61499999999</v>
      </c>
      <c r="F41" s="34">
        <v>557489.25</v>
      </c>
      <c r="G41" s="34">
        <f t="shared" si="3"/>
        <v>99.999934527928374</v>
      </c>
      <c r="H41" s="34">
        <f t="shared" si="1"/>
        <v>36.175108731447175</v>
      </c>
      <c r="I41" s="35">
        <f t="shared" si="4"/>
        <v>4.9999345279283745</v>
      </c>
    </row>
    <row r="42" s="13" customFormat="1" ht="21.75" hidden="1" customHeight="1">
      <c r="A42" s="40"/>
      <c r="B42" s="41"/>
      <c r="C42" s="92" t="s">
        <v>18</v>
      </c>
      <c r="D42" s="44">
        <v>0</v>
      </c>
      <c r="E42" s="44">
        <v>0</v>
      </c>
      <c r="F42" s="44">
        <v>0</v>
      </c>
      <c r="G42" s="105"/>
      <c r="H42" s="44" t="e">
        <f>F42/D42*100</f>
        <v>#DIV/0!</v>
      </c>
      <c r="I42" s="45">
        <f t="shared" si="4"/>
        <v>-95</v>
      </c>
    </row>
    <row r="43" s="13" customFormat="1" ht="30" customHeight="1">
      <c r="A43" s="20" t="s">
        <v>45</v>
      </c>
      <c r="B43" s="21" t="s">
        <v>46</v>
      </c>
      <c r="C43" s="21" t="s">
        <v>47</v>
      </c>
      <c r="D43" s="49">
        <f>D44+D45+D46</f>
        <v>126708.75</v>
      </c>
      <c r="E43" s="49">
        <f>E44+E45+E46</f>
        <v>39108.574000000001</v>
      </c>
      <c r="F43" s="49">
        <f>F44+F45+F46</f>
        <v>37966.127</v>
      </c>
      <c r="G43" s="49">
        <f t="shared" si="3"/>
        <v>97.078781241167221</v>
      </c>
      <c r="H43" s="49">
        <f t="shared" si="1"/>
        <v>29.963303244645694</v>
      </c>
      <c r="I43" s="25">
        <f t="shared" si="4"/>
        <v>2.0787812411672206</v>
      </c>
    </row>
    <row r="44" s="27" customFormat="1" ht="16.5" customHeight="1">
      <c r="A44" s="28"/>
      <c r="B44" s="29"/>
      <c r="C44" s="106" t="s">
        <v>16</v>
      </c>
      <c r="D44" s="34">
        <v>120179.64999999999</v>
      </c>
      <c r="E44" s="34">
        <v>36506.124000000003</v>
      </c>
      <c r="F44" s="34">
        <v>36143.218999999997</v>
      </c>
      <c r="G44" s="34">
        <f t="shared" si="3"/>
        <v>99.005906515849219</v>
      </c>
      <c r="H44" s="34">
        <f t="shared" si="1"/>
        <v>30.074325395356034</v>
      </c>
      <c r="I44" s="35">
        <f t="shared" si="4"/>
        <v>4.0059065158492189</v>
      </c>
    </row>
    <row r="45" s="13" customFormat="1" ht="16.5" customHeight="1">
      <c r="A45" s="37"/>
      <c r="B45" s="38"/>
      <c r="C45" s="77" t="s">
        <v>34</v>
      </c>
      <c r="D45" s="34">
        <v>6529.1000000000004</v>
      </c>
      <c r="E45" s="34">
        <v>2602.4499999999998</v>
      </c>
      <c r="F45" s="34">
        <v>1822.9079999999999</v>
      </c>
      <c r="G45" s="34">
        <f t="shared" si="3"/>
        <v>70.045841418663173</v>
      </c>
      <c r="H45" s="34">
        <f t="shared" si="1"/>
        <v>27.919743915700479</v>
      </c>
      <c r="I45" s="35">
        <f t="shared" si="4"/>
        <v>-24.954158581336827</v>
      </c>
    </row>
    <row r="46" s="36" customFormat="1" ht="27" hidden="1" customHeight="1">
      <c r="A46" s="40"/>
      <c r="B46" s="41"/>
      <c r="C46" s="39" t="s">
        <v>17</v>
      </c>
      <c r="D46" s="34"/>
      <c r="E46" s="34"/>
      <c r="F46" s="34"/>
      <c r="G46" s="34"/>
      <c r="H46" s="34" t="e">
        <f t="shared" si="1"/>
        <v>#DIV/0!</v>
      </c>
      <c r="I46" s="35">
        <f t="shared" si="4"/>
        <v>-95</v>
      </c>
    </row>
    <row r="47" s="13" customFormat="1" ht="30" customHeight="1">
      <c r="A47" s="20" t="s">
        <v>48</v>
      </c>
      <c r="B47" s="21" t="s">
        <v>49</v>
      </c>
      <c r="C47" s="21" t="s">
        <v>50</v>
      </c>
      <c r="D47" s="49">
        <f>D48+D49+D50</f>
        <v>282121.641</v>
      </c>
      <c r="E47" s="49">
        <f>E48+E49+E50</f>
        <v>69915.506000000008</v>
      </c>
      <c r="F47" s="49">
        <f>F48+F49+F50</f>
        <v>69405.084999999992</v>
      </c>
      <c r="G47" s="49">
        <f t="shared" si="3"/>
        <v>99.269945925872278</v>
      </c>
      <c r="H47" s="49">
        <f t="shared" si="1"/>
        <v>24.601120549982902</v>
      </c>
      <c r="I47" s="25">
        <f t="shared" si="4"/>
        <v>4.2699459258722783</v>
      </c>
      <c r="J47" s="26"/>
    </row>
    <row r="48" s="27" customFormat="1" ht="16.5" customHeight="1">
      <c r="A48" s="28"/>
      <c r="B48" s="29"/>
      <c r="C48" s="77" t="s">
        <v>16</v>
      </c>
      <c r="D48" s="34">
        <v>265840.94099999999</v>
      </c>
      <c r="E48" s="34">
        <v>63951.639000000003</v>
      </c>
      <c r="F48" s="34">
        <v>63949.400999999998</v>
      </c>
      <c r="G48" s="34">
        <f t="shared" si="3"/>
        <v>99.996500480620981</v>
      </c>
      <c r="H48" s="34">
        <f t="shared" si="1"/>
        <v>24.055512578102107</v>
      </c>
      <c r="I48" s="35">
        <f t="shared" si="4"/>
        <v>4.9965004806209805</v>
      </c>
    </row>
    <row r="49" s="13" customFormat="1" ht="16.5" customHeight="1">
      <c r="A49" s="37"/>
      <c r="B49" s="38"/>
      <c r="C49" s="77" t="s">
        <v>34</v>
      </c>
      <c r="D49" s="34">
        <v>16280.700000000001</v>
      </c>
      <c r="E49" s="104">
        <v>5963.8670000000002</v>
      </c>
      <c r="F49" s="104">
        <v>5455.6840000000002</v>
      </c>
      <c r="G49" s="34">
        <f t="shared" si="3"/>
        <v>91.478968260023237</v>
      </c>
      <c r="H49" s="34">
        <f t="shared" si="1"/>
        <v>33.510131628246938</v>
      </c>
      <c r="I49" s="35">
        <f t="shared" si="4"/>
        <v>-3.5210317399767632</v>
      </c>
    </row>
    <row r="50" s="36" customFormat="1" ht="27" hidden="1" customHeight="1">
      <c r="A50" s="40"/>
      <c r="B50" s="41"/>
      <c r="C50" s="39" t="s">
        <v>17</v>
      </c>
      <c r="D50" s="34"/>
      <c r="E50" s="34"/>
      <c r="F50" s="34"/>
      <c r="G50" s="34"/>
      <c r="H50" s="34" t="e">
        <f t="shared" si="1"/>
        <v>#DIV/0!</v>
      </c>
      <c r="I50" s="35">
        <f t="shared" si="4"/>
        <v>-95</v>
      </c>
    </row>
    <row r="51" s="13" customFormat="1" ht="30" customHeight="1">
      <c r="A51" s="20" t="s">
        <v>51</v>
      </c>
      <c r="B51" s="21" t="s">
        <v>52</v>
      </c>
      <c r="C51" s="21" t="s">
        <v>53</v>
      </c>
      <c r="D51" s="49">
        <f>D52+D53+D54</f>
        <v>257926.70699999999</v>
      </c>
      <c r="E51" s="49">
        <f>E52+E53+E54</f>
        <v>62518.383999999998</v>
      </c>
      <c r="F51" s="49">
        <f>F52+F53+F54</f>
        <v>58970.799000000006</v>
      </c>
      <c r="G51" s="49">
        <f t="shared" si="3"/>
        <v>94.32553311038879</v>
      </c>
      <c r="H51" s="49">
        <f t="shared" si="1"/>
        <v>22.86339390205141</v>
      </c>
      <c r="I51" s="25">
        <f t="shared" si="4"/>
        <v>-0.67446688961121026</v>
      </c>
    </row>
    <row r="52" s="27" customFormat="1" ht="16.5" customHeight="1">
      <c r="A52" s="28"/>
      <c r="B52" s="29"/>
      <c r="C52" s="77" t="s">
        <v>16</v>
      </c>
      <c r="D52" s="34">
        <v>242802.807</v>
      </c>
      <c r="E52" s="34">
        <v>56341.853999999999</v>
      </c>
      <c r="F52" s="34">
        <v>53847.535000000003</v>
      </c>
      <c r="G52" s="34">
        <f t="shared" si="3"/>
        <v>95.572884413778795</v>
      </c>
      <c r="H52" s="34">
        <f t="shared" si="1"/>
        <v>22.177476308995061</v>
      </c>
      <c r="I52" s="35">
        <f t="shared" si="4"/>
        <v>0.57288441377879451</v>
      </c>
    </row>
    <row r="53" s="13" customFormat="1" ht="16.5" customHeight="1">
      <c r="A53" s="37"/>
      <c r="B53" s="38"/>
      <c r="C53" s="77" t="s">
        <v>34</v>
      </c>
      <c r="D53" s="34">
        <v>15123.9</v>
      </c>
      <c r="E53" s="34">
        <v>6176.5299999999997</v>
      </c>
      <c r="F53" s="34">
        <v>5123.2640000000001</v>
      </c>
      <c r="G53" s="34">
        <f t="shared" si="3"/>
        <v>82.947285935630532</v>
      </c>
      <c r="H53" s="34">
        <f t="shared" si="1"/>
        <v>33.87528349169196</v>
      </c>
      <c r="I53" s="35">
        <f t="shared" si="4"/>
        <v>-12.052714064369468</v>
      </c>
    </row>
    <row r="54" s="36" customFormat="1" ht="27.75" hidden="1" customHeight="1">
      <c r="A54" s="40"/>
      <c r="B54" s="41"/>
      <c r="C54" s="39" t="s">
        <v>17</v>
      </c>
      <c r="D54" s="34"/>
      <c r="E54" s="34"/>
      <c r="F54" s="34"/>
      <c r="G54" s="34"/>
      <c r="H54" s="34" t="e">
        <f t="shared" si="1"/>
        <v>#DIV/0!</v>
      </c>
      <c r="I54" s="35">
        <f t="shared" si="4"/>
        <v>-95</v>
      </c>
    </row>
    <row r="55" s="13" customFormat="1" ht="30" customHeight="1">
      <c r="A55" s="20" t="s">
        <v>54</v>
      </c>
      <c r="B55" s="21" t="s">
        <v>55</v>
      </c>
      <c r="C55" s="21" t="s">
        <v>56</v>
      </c>
      <c r="D55" s="49">
        <f>D56+D57+D58</f>
        <v>189683.019</v>
      </c>
      <c r="E55" s="49">
        <f>E56+E57+E58</f>
        <v>46414.226999999999</v>
      </c>
      <c r="F55" s="49">
        <f>F56+F57+F58</f>
        <v>45874.885000000002</v>
      </c>
      <c r="G55" s="49">
        <f t="shared" si="3"/>
        <v>98.83798129396834</v>
      </c>
      <c r="H55" s="49">
        <f t="shared" si="1"/>
        <v>24.185024701657664</v>
      </c>
      <c r="I55" s="25">
        <f t="shared" si="4"/>
        <v>3.8379812939683404</v>
      </c>
      <c r="J55" s="26"/>
    </row>
    <row r="56" s="27" customFormat="1" ht="16.5" customHeight="1">
      <c r="A56" s="28"/>
      <c r="B56" s="29"/>
      <c r="C56" s="77" t="s">
        <v>16</v>
      </c>
      <c r="D56" s="34">
        <v>176770.21900000001</v>
      </c>
      <c r="E56" s="34">
        <v>41522.074999999997</v>
      </c>
      <c r="F56" s="34">
        <v>41469.175999999999</v>
      </c>
      <c r="G56" s="34">
        <f t="shared" si="3"/>
        <v>99.872600297552566</v>
      </c>
      <c r="H56" s="34">
        <f t="shared" si="1"/>
        <v>23.459367892733106</v>
      </c>
      <c r="I56" s="35">
        <f t="shared" si="4"/>
        <v>4.872600297552566</v>
      </c>
    </row>
    <row r="57" s="13" customFormat="1" ht="16.5" customHeight="1">
      <c r="A57" s="37"/>
      <c r="B57" s="38"/>
      <c r="C57" s="77" t="s">
        <v>34</v>
      </c>
      <c r="D57" s="34">
        <v>12912.799999999999</v>
      </c>
      <c r="E57" s="34">
        <v>4892.152</v>
      </c>
      <c r="F57" s="34">
        <v>4405.7089999999998</v>
      </c>
      <c r="G57" s="34">
        <f t="shared" si="3"/>
        <v>90.056666268750433</v>
      </c>
      <c r="H57" s="34">
        <f t="shared" si="1"/>
        <v>34.118928505049254</v>
      </c>
      <c r="I57" s="35">
        <f t="shared" si="4"/>
        <v>-4.9433337312495667</v>
      </c>
    </row>
    <row r="58" s="36" customFormat="1" ht="27.75" hidden="1" customHeight="1">
      <c r="A58" s="40"/>
      <c r="B58" s="41"/>
      <c r="C58" s="39" t="s">
        <v>17</v>
      </c>
      <c r="D58" s="34"/>
      <c r="E58" s="34"/>
      <c r="F58" s="34"/>
      <c r="G58" s="34"/>
      <c r="H58" s="34" t="e">
        <f t="shared" si="1"/>
        <v>#DIV/0!</v>
      </c>
      <c r="I58" s="35">
        <f t="shared" si="4"/>
        <v>-95</v>
      </c>
    </row>
    <row r="59" s="13" customFormat="1" ht="30" customHeight="1">
      <c r="A59" s="20" t="s">
        <v>57</v>
      </c>
      <c r="B59" s="21" t="s">
        <v>58</v>
      </c>
      <c r="C59" s="21" t="s">
        <v>59</v>
      </c>
      <c r="D59" s="49">
        <f>D60+D61+D62</f>
        <v>210630.13900000002</v>
      </c>
      <c r="E59" s="49">
        <f>E60+E61+E62</f>
        <v>55613.815000000002</v>
      </c>
      <c r="F59" s="49">
        <f>F60+F61+F62</f>
        <v>55435.099000000002</v>
      </c>
      <c r="G59" s="49">
        <f t="shared" si="3"/>
        <v>99.678648192000495</v>
      </c>
      <c r="H59" s="49">
        <f t="shared" si="1"/>
        <v>26.318692691932373</v>
      </c>
      <c r="I59" s="25">
        <f t="shared" si="4"/>
        <v>4.6786481920004945</v>
      </c>
      <c r="J59" s="26"/>
    </row>
    <row r="60" s="27" customFormat="1" ht="16.5" customHeight="1">
      <c r="A60" s="28"/>
      <c r="B60" s="29"/>
      <c r="C60" s="77" t="s">
        <v>16</v>
      </c>
      <c r="D60" s="34">
        <v>197652.43900000001</v>
      </c>
      <c r="E60" s="32">
        <v>50840.959999999999</v>
      </c>
      <c r="F60" s="34">
        <v>50688.158000000003</v>
      </c>
      <c r="G60" s="34">
        <f t="shared" si="3"/>
        <v>99.699450993844337</v>
      </c>
      <c r="H60" s="34">
        <f t="shared" si="1"/>
        <v>25.645096137670226</v>
      </c>
      <c r="I60" s="35">
        <f t="shared" si="4"/>
        <v>4.6994509938443372</v>
      </c>
    </row>
    <row r="61" s="13" customFormat="1" ht="16.5" customHeight="1">
      <c r="A61" s="37"/>
      <c r="B61" s="38"/>
      <c r="C61" s="77" t="s">
        <v>34</v>
      </c>
      <c r="D61" s="34">
        <v>12977.700000000001</v>
      </c>
      <c r="E61" s="34">
        <v>4772.8549999999996</v>
      </c>
      <c r="F61" s="34">
        <v>4746.9409999999998</v>
      </c>
      <c r="G61" s="34">
        <f t="shared" si="3"/>
        <v>99.457054530254965</v>
      </c>
      <c r="H61" s="34">
        <f t="shared" si="1"/>
        <v>36.577675551137716</v>
      </c>
      <c r="I61" s="35">
        <f t="shared" si="4"/>
        <v>4.4570545302549647</v>
      </c>
    </row>
    <row r="62" s="36" customFormat="1" ht="27" hidden="1" customHeight="1">
      <c r="A62" s="40"/>
      <c r="B62" s="41"/>
      <c r="C62" s="39" t="s">
        <v>17</v>
      </c>
      <c r="D62" s="34"/>
      <c r="E62" s="34"/>
      <c r="F62" s="34"/>
      <c r="G62" s="34"/>
      <c r="H62" s="34" t="e">
        <f t="shared" si="1"/>
        <v>#DIV/0!</v>
      </c>
      <c r="I62" s="35">
        <f t="shared" si="4"/>
        <v>-95</v>
      </c>
    </row>
    <row r="63" s="13" customFormat="1" ht="30" customHeight="1">
      <c r="A63" s="20" t="s">
        <v>60</v>
      </c>
      <c r="B63" s="21" t="s">
        <v>61</v>
      </c>
      <c r="C63" s="21" t="s">
        <v>62</v>
      </c>
      <c r="D63" s="49">
        <f>D64+D65+D67+D66</f>
        <v>198959.11099999998</v>
      </c>
      <c r="E63" s="49">
        <f>E64+E65+E67+E66</f>
        <v>46740.758000000002</v>
      </c>
      <c r="F63" s="49">
        <f>F64+F65+F67+F66</f>
        <v>45681.563000000002</v>
      </c>
      <c r="G63" s="49">
        <f t="shared" si="3"/>
        <v>97.733894259909093</v>
      </c>
      <c r="H63" s="49">
        <f t="shared" si="1"/>
        <v>22.960276998825154</v>
      </c>
      <c r="I63" s="25">
        <f t="shared" si="4"/>
        <v>2.7338942599090927</v>
      </c>
      <c r="J63" s="26"/>
    </row>
    <row r="64" s="27" customFormat="1" ht="16.5" customHeight="1">
      <c r="A64" s="28"/>
      <c r="B64" s="29"/>
      <c r="C64" s="77" t="s">
        <v>16</v>
      </c>
      <c r="D64" s="34">
        <v>182973.31099999999</v>
      </c>
      <c r="E64" s="34">
        <v>41875.480000000003</v>
      </c>
      <c r="F64" s="34">
        <v>41338.853999999999</v>
      </c>
      <c r="G64" s="34">
        <f t="shared" si="3"/>
        <v>98.718519763833143</v>
      </c>
      <c r="H64" s="34">
        <f t="shared" si="1"/>
        <v>22.592832678204093</v>
      </c>
      <c r="I64" s="35">
        <f t="shared" si="4"/>
        <v>3.7185197638331431</v>
      </c>
    </row>
    <row r="65" s="13" customFormat="1" ht="16.5" customHeight="1">
      <c r="A65" s="37"/>
      <c r="B65" s="38"/>
      <c r="C65" s="77" t="s">
        <v>34</v>
      </c>
      <c r="D65" s="34">
        <v>12985.799999999999</v>
      </c>
      <c r="E65" s="34">
        <v>4865.2780000000002</v>
      </c>
      <c r="F65" s="34">
        <v>4342.7089999999998</v>
      </c>
      <c r="G65" s="34">
        <f t="shared" si="3"/>
        <v>89.259216020132854</v>
      </c>
      <c r="H65" s="34">
        <f t="shared" ref="H65:H66" si="8">F65/D65*100</f>
        <v>33.441982781191761</v>
      </c>
      <c r="I65" s="35">
        <f t="shared" si="4"/>
        <v>-5.7407839798671461</v>
      </c>
    </row>
    <row r="66" s="27" customFormat="1" ht="27" customHeight="1">
      <c r="A66" s="40"/>
      <c r="B66" s="41"/>
      <c r="C66" s="77" t="s">
        <v>17</v>
      </c>
      <c r="D66" s="34">
        <v>3000</v>
      </c>
      <c r="E66" s="34">
        <v>0</v>
      </c>
      <c r="F66" s="34">
        <v>0</v>
      </c>
      <c r="G66" s="34"/>
      <c r="H66" s="34">
        <f t="shared" si="8"/>
        <v>0</v>
      </c>
      <c r="I66" s="35">
        <f t="shared" si="4"/>
        <v>-95</v>
      </c>
    </row>
    <row r="67" s="36" customFormat="1" ht="27" hidden="1" customHeight="1">
      <c r="A67" s="107"/>
      <c r="B67" s="108"/>
      <c r="C67" s="39" t="s">
        <v>17</v>
      </c>
      <c r="D67" s="34"/>
      <c r="E67" s="34"/>
      <c r="F67" s="34"/>
      <c r="G67" s="34"/>
      <c r="H67" s="34" t="e">
        <f t="shared" si="1"/>
        <v>#DIV/0!</v>
      </c>
      <c r="I67" s="35">
        <f t="shared" si="4"/>
        <v>-95</v>
      </c>
    </row>
    <row r="68" s="13" customFormat="1" ht="37.5" customHeight="1">
      <c r="A68" s="20" t="s">
        <v>63</v>
      </c>
      <c r="B68" s="21" t="s">
        <v>64</v>
      </c>
      <c r="C68" s="21" t="s">
        <v>65</v>
      </c>
      <c r="D68" s="49">
        <f>D69+D70+D71</f>
        <v>211978.35499999998</v>
      </c>
      <c r="E68" s="49">
        <f>E69+E70+E71</f>
        <v>48717.661</v>
      </c>
      <c r="F68" s="49">
        <f>F69+F70+F71</f>
        <v>48191.241999999998</v>
      </c>
      <c r="G68" s="49">
        <f t="shared" si="3"/>
        <v>98.919449355337477</v>
      </c>
      <c r="H68" s="49">
        <f t="shared" si="1"/>
        <v>22.734039048467945</v>
      </c>
      <c r="I68" s="25">
        <f t="shared" si="4"/>
        <v>3.919449355337477</v>
      </c>
      <c r="J68" s="26"/>
    </row>
    <row r="69" s="27" customFormat="1" ht="16.5" customHeight="1">
      <c r="A69" s="28"/>
      <c r="B69" s="29"/>
      <c r="C69" s="77" t="s">
        <v>16</v>
      </c>
      <c r="D69" s="34">
        <v>200173.55499999999</v>
      </c>
      <c r="E69" s="34">
        <v>44374.061000000002</v>
      </c>
      <c r="F69" s="34">
        <v>44354.733</v>
      </c>
      <c r="G69" s="34">
        <f t="shared" si="3"/>
        <v>99.956443021971779</v>
      </c>
      <c r="H69" s="34">
        <f t="shared" ref="H69:H129" si="9">F69/D69*100</f>
        <v>22.158138221604748</v>
      </c>
      <c r="I69" s="35">
        <f t="shared" si="4"/>
        <v>4.9564430219717792</v>
      </c>
    </row>
    <row r="70" s="13" customFormat="1" ht="16.5" customHeight="1">
      <c r="A70" s="37"/>
      <c r="B70" s="38"/>
      <c r="C70" s="77" t="s">
        <v>34</v>
      </c>
      <c r="D70" s="34">
        <v>11804.799999999999</v>
      </c>
      <c r="E70" s="34">
        <v>4343.6000000000004</v>
      </c>
      <c r="F70" s="34">
        <v>3836.509</v>
      </c>
      <c r="G70" s="34">
        <f t="shared" si="3"/>
        <v>88.325559443779341</v>
      </c>
      <c r="H70" s="34">
        <f t="shared" si="9"/>
        <v>32.499567972350235</v>
      </c>
      <c r="I70" s="35">
        <f t="shared" si="4"/>
        <v>-6.6744405562206595</v>
      </c>
    </row>
    <row r="71" s="13" customFormat="1" ht="27.75" hidden="1" customHeight="1">
      <c r="A71" s="40"/>
      <c r="B71" s="41"/>
      <c r="C71" s="39" t="s">
        <v>17</v>
      </c>
      <c r="D71" s="34"/>
      <c r="E71" s="34"/>
      <c r="F71" s="34"/>
      <c r="G71" s="34"/>
      <c r="H71" s="34" t="e">
        <f t="shared" si="9"/>
        <v>#DIV/0!</v>
      </c>
      <c r="I71" s="35">
        <f t="shared" si="4"/>
        <v>-95</v>
      </c>
    </row>
    <row r="72" s="13" customFormat="1" ht="30" customHeight="1">
      <c r="A72" s="20" t="s">
        <v>66</v>
      </c>
      <c r="B72" s="21" t="s">
        <v>67</v>
      </c>
      <c r="C72" s="21" t="s">
        <v>68</v>
      </c>
      <c r="D72" s="49">
        <f>D73+D74+D75</f>
        <v>44080.366999999998</v>
      </c>
      <c r="E72" s="49">
        <f>E73+E74+E75</f>
        <v>12944.681</v>
      </c>
      <c r="F72" s="49">
        <f>F73+F74+F75</f>
        <v>12746.019</v>
      </c>
      <c r="G72" s="49">
        <f t="shared" si="3"/>
        <v>98.465300149150053</v>
      </c>
      <c r="H72" s="49">
        <f t="shared" si="9"/>
        <v>28.915410345834918</v>
      </c>
      <c r="I72" s="25">
        <f t="shared" si="4"/>
        <v>3.4653001491500532</v>
      </c>
    </row>
    <row r="73" s="27" customFormat="1" ht="16.5" customHeight="1">
      <c r="A73" s="28"/>
      <c r="B73" s="29"/>
      <c r="C73" s="77" t="s">
        <v>16</v>
      </c>
      <c r="D73" s="34">
        <v>42995.667000000001</v>
      </c>
      <c r="E73" s="34">
        <v>12503.831</v>
      </c>
      <c r="F73" s="34">
        <v>12378.02</v>
      </c>
      <c r="G73" s="34">
        <f t="shared" si="3"/>
        <v>98.993820373931797</v>
      </c>
      <c r="H73" s="34">
        <f t="shared" si="9"/>
        <v>28.788994016536595</v>
      </c>
      <c r="I73" s="35">
        <f t="shared" si="4"/>
        <v>3.993820373931797</v>
      </c>
    </row>
    <row r="74" s="13" customFormat="1" ht="16.5" customHeight="1">
      <c r="A74" s="37"/>
      <c r="B74" s="38"/>
      <c r="C74" s="77" t="s">
        <v>34</v>
      </c>
      <c r="D74" s="34">
        <v>1084.7</v>
      </c>
      <c r="E74" s="34">
        <v>440.85000000000002</v>
      </c>
      <c r="F74" s="34">
        <v>367.99900000000002</v>
      </c>
      <c r="G74" s="34">
        <f t="shared" ref="G74:G101" si="10">F74/E74*100</f>
        <v>83.474878076443233</v>
      </c>
      <c r="H74" s="34">
        <f t="shared" si="9"/>
        <v>33.926339079929932</v>
      </c>
      <c r="I74" s="35">
        <f t="shared" ref="I74:I129" si="11">G74-95</f>
        <v>-11.525121923556767</v>
      </c>
    </row>
    <row r="75" s="13" customFormat="1" ht="27.75" hidden="1" customHeight="1">
      <c r="A75" s="40"/>
      <c r="B75" s="41"/>
      <c r="C75" s="39" t="s">
        <v>17</v>
      </c>
      <c r="D75" s="34">
        <v>0</v>
      </c>
      <c r="E75" s="34">
        <v>0</v>
      </c>
      <c r="F75" s="34">
        <v>0</v>
      </c>
      <c r="G75" s="34" t="e">
        <f t="shared" si="10"/>
        <v>#DIV/0!</v>
      </c>
      <c r="H75" s="34" t="e">
        <f t="shared" si="9"/>
        <v>#DIV/0!</v>
      </c>
      <c r="I75" s="35" t="e">
        <f t="shared" si="11"/>
        <v>#DIV/0!</v>
      </c>
    </row>
    <row r="76" s="13" customFormat="1" ht="48" customHeight="1">
      <c r="A76" s="20" t="s">
        <v>69</v>
      </c>
      <c r="B76" s="21" t="s">
        <v>70</v>
      </c>
      <c r="C76" s="21" t="s">
        <v>71</v>
      </c>
      <c r="D76" s="49">
        <f>D77+D78+D79</f>
        <v>2540760.4509999999</v>
      </c>
      <c r="E76" s="49">
        <f>E77+E78+E79</f>
        <v>573547.07499999995</v>
      </c>
      <c r="F76" s="49">
        <f>F77+F78+F79</f>
        <v>554319.03599999996</v>
      </c>
      <c r="G76" s="49">
        <f t="shared" si="10"/>
        <v>96.647522088749213</v>
      </c>
      <c r="H76" s="49">
        <f t="shared" si="9"/>
        <v>21.817052283769193</v>
      </c>
      <c r="I76" s="25">
        <f t="shared" si="11"/>
        <v>1.6475220887492128</v>
      </c>
    </row>
    <row r="77" s="13" customFormat="1" ht="16.5" customHeight="1">
      <c r="A77" s="109"/>
      <c r="B77" s="110"/>
      <c r="C77" s="39" t="s">
        <v>16</v>
      </c>
      <c r="D77" s="34">
        <v>1956107.4129999999</v>
      </c>
      <c r="E77" s="34">
        <v>571497.07499999995</v>
      </c>
      <c r="F77" s="34">
        <v>552269.18900000001</v>
      </c>
      <c r="G77" s="111">
        <f t="shared" si="10"/>
        <v>96.635523287673877</v>
      </c>
      <c r="H77" s="111">
        <f t="shared" si="9"/>
        <v>28.233070706122827</v>
      </c>
      <c r="I77" s="112">
        <f t="shared" si="11"/>
        <v>1.6355232876738768</v>
      </c>
    </row>
    <row r="78" s="36" customFormat="1" ht="16.5" customHeight="1">
      <c r="A78" s="72"/>
      <c r="B78" s="73"/>
      <c r="C78" s="39" t="s">
        <v>34</v>
      </c>
      <c r="D78" s="34">
        <v>6433.4880000000003</v>
      </c>
      <c r="E78" s="34">
        <v>2050</v>
      </c>
      <c r="F78" s="34">
        <v>2049.8470000000002</v>
      </c>
      <c r="G78" s="111">
        <f t="shared" si="10"/>
        <v>99.992536585365869</v>
      </c>
      <c r="H78" s="111">
        <f t="shared" si="9"/>
        <v>31.862140723663433</v>
      </c>
      <c r="I78" s="112">
        <f t="shared" si="11"/>
        <v>4.992536585365869</v>
      </c>
    </row>
    <row r="79" s="36" customFormat="1" ht="27.75" customHeight="1">
      <c r="A79" s="72"/>
      <c r="B79" s="73"/>
      <c r="C79" s="30" t="s">
        <v>17</v>
      </c>
      <c r="D79" s="34">
        <v>578219.55000000005</v>
      </c>
      <c r="E79" s="31">
        <v>0</v>
      </c>
      <c r="F79" s="34">
        <v>0</v>
      </c>
      <c r="G79" s="111"/>
      <c r="H79" s="111">
        <f t="shared" si="9"/>
        <v>0</v>
      </c>
      <c r="I79" s="112">
        <f t="shared" si="11"/>
        <v>-95</v>
      </c>
    </row>
    <row r="80" s="36" customFormat="1" ht="21" customHeight="1">
      <c r="A80" s="113"/>
      <c r="B80" s="114"/>
      <c r="C80" s="115" t="s">
        <v>18</v>
      </c>
      <c r="D80" s="44">
        <v>203758.25399999999</v>
      </c>
      <c r="E80" s="44">
        <v>25</v>
      </c>
      <c r="F80" s="44">
        <v>25</v>
      </c>
      <c r="G80" s="43">
        <f t="shared" si="10"/>
        <v>100</v>
      </c>
      <c r="H80" s="44">
        <f t="shared" si="9"/>
        <v>0.012269441609958045</v>
      </c>
      <c r="I80" s="45">
        <f t="shared" si="11"/>
        <v>5</v>
      </c>
      <c r="J80" s="116"/>
    </row>
    <row r="81" s="13" customFormat="1" ht="44.25" customHeight="1">
      <c r="A81" s="46" t="s">
        <v>72</v>
      </c>
      <c r="B81" s="47" t="s">
        <v>73</v>
      </c>
      <c r="C81" s="21" t="s">
        <v>74</v>
      </c>
      <c r="D81" s="49">
        <f>D82+D83</f>
        <v>6230794.1520000007</v>
      </c>
      <c r="E81" s="49">
        <f>E82+E83</f>
        <v>695828.25399999996</v>
      </c>
      <c r="F81" s="49">
        <f>F82+F83</f>
        <v>695763.78899999999</v>
      </c>
      <c r="G81" s="49">
        <f t="shared" si="10"/>
        <v>99.990735501234767</v>
      </c>
      <c r="H81" s="49">
        <f t="shared" si="9"/>
        <v>11.166534666799564</v>
      </c>
      <c r="I81" s="25">
        <f t="shared" si="11"/>
        <v>4.9907355012347665</v>
      </c>
    </row>
    <row r="82" s="13" customFormat="1" ht="16.5" customHeight="1">
      <c r="A82" s="109"/>
      <c r="B82" s="110"/>
      <c r="C82" s="39" t="s">
        <v>16</v>
      </c>
      <c r="D82" s="34">
        <v>1830602.689</v>
      </c>
      <c r="E82" s="104">
        <v>79260.580000000002</v>
      </c>
      <c r="F82" s="34">
        <v>79196.115000000005</v>
      </c>
      <c r="G82" s="34">
        <f t="shared" si="10"/>
        <v>99.918667009502087</v>
      </c>
      <c r="H82" s="34">
        <f t="shared" si="9"/>
        <v>4.3262317637729639</v>
      </c>
      <c r="I82" s="35">
        <f t="shared" si="11"/>
        <v>4.9186670095020872</v>
      </c>
    </row>
    <row r="83" s="36" customFormat="1" ht="27" customHeight="1">
      <c r="A83" s="72"/>
      <c r="B83" s="73"/>
      <c r="C83" s="39" t="s">
        <v>17</v>
      </c>
      <c r="D83" s="34">
        <v>4400191.4630000005</v>
      </c>
      <c r="E83" s="34">
        <v>616567.674</v>
      </c>
      <c r="F83" s="34">
        <v>616567.674</v>
      </c>
      <c r="G83" s="34">
        <f t="shared" si="10"/>
        <v>100</v>
      </c>
      <c r="H83" s="34">
        <f t="shared" si="9"/>
        <v>14.012291946487965</v>
      </c>
      <c r="I83" s="35">
        <f t="shared" si="11"/>
        <v>5</v>
      </c>
    </row>
    <row r="84" s="36" customFormat="1" ht="21" customHeight="1">
      <c r="A84" s="72"/>
      <c r="B84" s="73"/>
      <c r="C84" s="117" t="s">
        <v>18</v>
      </c>
      <c r="D84" s="43">
        <v>2875600.7030000002</v>
      </c>
      <c r="E84" s="43">
        <v>545572.18700000003</v>
      </c>
      <c r="F84" s="43">
        <v>545572.18700000003</v>
      </c>
      <c r="G84" s="43">
        <f t="shared" si="10"/>
        <v>100</v>
      </c>
      <c r="H84" s="43">
        <f t="shared" si="9"/>
        <v>18.972459786604805</v>
      </c>
      <c r="I84" s="118">
        <f t="shared" si="11"/>
        <v>5</v>
      </c>
      <c r="J84" s="119"/>
    </row>
    <row r="85" s="13" customFormat="1" ht="45" customHeight="1">
      <c r="A85" s="20" t="s">
        <v>75</v>
      </c>
      <c r="B85" s="21" t="s">
        <v>76</v>
      </c>
      <c r="C85" s="21" t="s">
        <v>77</v>
      </c>
      <c r="D85" s="49">
        <f>D86+D87+D88</f>
        <v>11663118.346000001</v>
      </c>
      <c r="E85" s="49">
        <f>E86+E87+E88</f>
        <v>3503933.1160000004</v>
      </c>
      <c r="F85" s="49">
        <f>F86+F87+F88</f>
        <v>3458957.1619999995</v>
      </c>
      <c r="G85" s="49">
        <f t="shared" si="10"/>
        <v>98.716415168011423</v>
      </c>
      <c r="H85" s="49">
        <f t="shared" si="9"/>
        <v>29.657224246432246</v>
      </c>
      <c r="I85" s="25">
        <f t="shared" si="11"/>
        <v>3.716415168011423</v>
      </c>
    </row>
    <row r="86" s="27" customFormat="1" ht="16.5" customHeight="1">
      <c r="A86" s="37"/>
      <c r="B86" s="38"/>
      <c r="C86" s="77" t="s">
        <v>16</v>
      </c>
      <c r="D86" s="34">
        <v>8942188.8670000006</v>
      </c>
      <c r="E86" s="34">
        <v>2646352.5830000001</v>
      </c>
      <c r="F86" s="34">
        <v>2601575.6189999999</v>
      </c>
      <c r="G86" s="34">
        <f t="shared" si="10"/>
        <v>98.307974368659544</v>
      </c>
      <c r="H86" s="34">
        <f t="shared" si="9"/>
        <v>29.093275233771688</v>
      </c>
      <c r="I86" s="120">
        <f t="shared" si="11"/>
        <v>3.3079743686595435</v>
      </c>
    </row>
    <row r="87" s="27" customFormat="1" ht="16.5" customHeight="1">
      <c r="A87" s="37"/>
      <c r="B87" s="38"/>
      <c r="C87" s="77" t="s">
        <v>34</v>
      </c>
      <c r="D87" s="34">
        <v>10222</v>
      </c>
      <c r="E87" s="34">
        <v>5186.5</v>
      </c>
      <c r="F87" s="34">
        <v>4987.5100000000002</v>
      </c>
      <c r="G87" s="34">
        <f t="shared" si="10"/>
        <v>96.163308589607638</v>
      </c>
      <c r="H87" s="34">
        <f t="shared" si="9"/>
        <v>48.79191938955195</v>
      </c>
      <c r="I87" s="35">
        <f t="shared" si="11"/>
        <v>1.1633085896076381</v>
      </c>
    </row>
    <row r="88" s="13" customFormat="1" ht="27" customHeight="1">
      <c r="A88" s="37"/>
      <c r="B88" s="38"/>
      <c r="C88" s="77" t="s">
        <v>17</v>
      </c>
      <c r="D88" s="34">
        <v>2710707.4789999998</v>
      </c>
      <c r="E88" s="34">
        <v>852394.03300000005</v>
      </c>
      <c r="F88" s="34">
        <v>852394.03300000005</v>
      </c>
      <c r="G88" s="34">
        <f t="shared" si="10"/>
        <v>100</v>
      </c>
      <c r="H88" s="34">
        <f t="shared" si="9"/>
        <v>31.445445132075061</v>
      </c>
      <c r="I88" s="35">
        <f t="shared" si="11"/>
        <v>5</v>
      </c>
    </row>
    <row r="89" s="13" customFormat="1" ht="21" customHeight="1">
      <c r="A89" s="37"/>
      <c r="B89" s="38"/>
      <c r="C89" s="92" t="s">
        <v>18</v>
      </c>
      <c r="D89" s="44">
        <v>1070469.2150000001</v>
      </c>
      <c r="E89" s="44">
        <v>37442.521999999997</v>
      </c>
      <c r="F89" s="44">
        <v>37442.521000000001</v>
      </c>
      <c r="G89" s="43">
        <f t="shared" si="10"/>
        <v>99.999997329239747</v>
      </c>
      <c r="H89" s="44">
        <f t="shared" si="9"/>
        <v>3.4977671917449769</v>
      </c>
      <c r="I89" s="45">
        <f t="shared" si="11"/>
        <v>4.999997329239747</v>
      </c>
      <c r="J89" s="116"/>
    </row>
    <row r="90" s="13" customFormat="1" ht="30" customHeight="1">
      <c r="A90" s="121" t="s">
        <v>78</v>
      </c>
      <c r="B90" s="69" t="s">
        <v>79</v>
      </c>
      <c r="C90" s="122" t="s">
        <v>80</v>
      </c>
      <c r="D90" s="49">
        <f>D91+D92+D93</f>
        <v>10241360.99</v>
      </c>
      <c r="E90" s="49">
        <f>E91+E92+E93</f>
        <v>4083476.1800000002</v>
      </c>
      <c r="F90" s="49">
        <f>F91+F92+F93</f>
        <v>3874825.8640000001</v>
      </c>
      <c r="G90" s="49">
        <f t="shared" si="10"/>
        <v>94.890375092135343</v>
      </c>
      <c r="H90" s="49">
        <f t="shared" si="9"/>
        <v>37.83506770031353</v>
      </c>
      <c r="I90" s="25">
        <f t="shared" si="11"/>
        <v>-0.10962490786465651</v>
      </c>
    </row>
    <row r="91" s="27" customFormat="1" ht="16.5" customHeight="1">
      <c r="A91" s="37"/>
      <c r="B91" s="38"/>
      <c r="C91" s="90" t="s">
        <v>16</v>
      </c>
      <c r="D91" s="34">
        <v>9274352.3420000002</v>
      </c>
      <c r="E91" s="34">
        <v>3660223.1860000002</v>
      </c>
      <c r="F91" s="104">
        <v>3579607.6669999999</v>
      </c>
      <c r="G91" s="34">
        <f t="shared" si="10"/>
        <v>97.79752449773153</v>
      </c>
      <c r="H91" s="34">
        <f t="shared" si="9"/>
        <v>38.596847898362924</v>
      </c>
      <c r="I91" s="35">
        <f t="shared" si="11"/>
        <v>2.7975244977315299</v>
      </c>
      <c r="J91" s="27"/>
    </row>
    <row r="92" s="13" customFormat="1" ht="16.5" customHeight="1">
      <c r="A92" s="37"/>
      <c r="B92" s="38"/>
      <c r="C92" s="39" t="s">
        <v>34</v>
      </c>
      <c r="D92" s="34">
        <v>451111.179</v>
      </c>
      <c r="E92" s="34">
        <v>175428.05100000001</v>
      </c>
      <c r="F92" s="34">
        <v>174255.261</v>
      </c>
      <c r="G92" s="34">
        <f t="shared" si="10"/>
        <v>99.331469515100522</v>
      </c>
      <c r="H92" s="34">
        <f t="shared" si="9"/>
        <v>38.628007708937758</v>
      </c>
      <c r="I92" s="35">
        <f t="shared" si="11"/>
        <v>4.3314695151005225</v>
      </c>
    </row>
    <row r="93" s="13" customFormat="1" ht="27" customHeight="1">
      <c r="A93" s="37"/>
      <c r="B93" s="38"/>
      <c r="C93" s="39" t="s">
        <v>17</v>
      </c>
      <c r="D93" s="34">
        <v>515897.46899999998</v>
      </c>
      <c r="E93" s="34">
        <v>247824.943</v>
      </c>
      <c r="F93" s="34">
        <v>120962.936</v>
      </c>
      <c r="G93" s="34">
        <f t="shared" si="10"/>
        <v>48.809831058853511</v>
      </c>
      <c r="H93" s="34">
        <f t="shared" si="9"/>
        <v>23.447088475636622</v>
      </c>
      <c r="I93" s="35">
        <f t="shared" si="11"/>
        <v>-46.190168941146489</v>
      </c>
    </row>
    <row r="94" s="13" customFormat="1" ht="21" hidden="1" customHeight="1">
      <c r="A94" s="40"/>
      <c r="B94" s="41"/>
      <c r="C94" s="92" t="s">
        <v>18</v>
      </c>
      <c r="D94" s="44"/>
      <c r="E94" s="44"/>
      <c r="F94" s="44"/>
      <c r="G94" s="44" t="e">
        <f t="shared" si="10"/>
        <v>#DIV/0!</v>
      </c>
      <c r="H94" s="44" t="e">
        <f t="shared" si="9"/>
        <v>#DIV/0!</v>
      </c>
      <c r="I94" s="45" t="e">
        <f t="shared" si="11"/>
        <v>#DIV/0!</v>
      </c>
    </row>
    <row r="95" s="13" customFormat="1" ht="30" customHeight="1">
      <c r="A95" s="46" t="s">
        <v>81</v>
      </c>
      <c r="B95" s="47" t="s">
        <v>82</v>
      </c>
      <c r="C95" s="122" t="s">
        <v>83</v>
      </c>
      <c r="D95" s="49">
        <f>D96+D97+D98</f>
        <v>191998.96100000001</v>
      </c>
      <c r="E95" s="49">
        <f>E96+E97+E98</f>
        <v>70169.311000000002</v>
      </c>
      <c r="F95" s="49">
        <f>F96+F97+F98</f>
        <v>69150.267999999996</v>
      </c>
      <c r="G95" s="49">
        <f t="shared" si="10"/>
        <v>98.547736915928951</v>
      </c>
      <c r="H95" s="49">
        <f t="shared" si="9"/>
        <v>36.015959482197403</v>
      </c>
      <c r="I95" s="25">
        <f t="shared" si="11"/>
        <v>3.5477369159289509</v>
      </c>
    </row>
    <row r="96" s="13" customFormat="1" ht="16.5" customHeight="1">
      <c r="A96" s="28"/>
      <c r="B96" s="29"/>
      <c r="C96" s="39" t="s">
        <v>16</v>
      </c>
      <c r="D96" s="34">
        <v>191617.96100000001</v>
      </c>
      <c r="E96" s="34">
        <v>70079.841</v>
      </c>
      <c r="F96" s="34">
        <v>69095.831999999995</v>
      </c>
      <c r="G96" s="34">
        <f t="shared" si="10"/>
        <v>98.595874382762943</v>
      </c>
      <c r="H96" s="34">
        <f t="shared" si="9"/>
        <v>36.059162533307607</v>
      </c>
      <c r="I96" s="35">
        <f t="shared" si="11"/>
        <v>3.5958743827629434</v>
      </c>
    </row>
    <row r="97" s="13" customFormat="1" ht="16.5" customHeight="1">
      <c r="A97" s="37"/>
      <c r="B97" s="38"/>
      <c r="C97" s="39" t="s">
        <v>34</v>
      </c>
      <c r="D97" s="34">
        <v>381</v>
      </c>
      <c r="E97" s="34">
        <v>89.469999999999999</v>
      </c>
      <c r="F97" s="34">
        <v>54.436</v>
      </c>
      <c r="G97" s="34">
        <f t="shared" si="10"/>
        <v>60.842740583435784</v>
      </c>
      <c r="H97" s="34">
        <f t="shared" si="9"/>
        <v>14.287664041994748</v>
      </c>
      <c r="I97" s="35">
        <f t="shared" si="11"/>
        <v>-34.157259416564216</v>
      </c>
    </row>
    <row r="98" s="13" customFormat="1" ht="26.25" hidden="1" customHeight="1">
      <c r="A98" s="40"/>
      <c r="B98" s="41"/>
      <c r="C98" s="77" t="s">
        <v>17</v>
      </c>
      <c r="D98" s="34"/>
      <c r="E98" s="34"/>
      <c r="F98" s="34"/>
      <c r="G98" s="34" t="e">
        <f t="shared" si="10"/>
        <v>#DIV/0!</v>
      </c>
      <c r="H98" s="34" t="e">
        <f>F98/D98*100</f>
        <v>#DIV/0!</v>
      </c>
      <c r="I98" s="35" t="e">
        <f>G98-95</f>
        <v>#DIV/0!</v>
      </c>
    </row>
    <row r="99" s="13" customFormat="1" ht="45" customHeight="1">
      <c r="A99" s="20" t="s">
        <v>84</v>
      </c>
      <c r="B99" s="21" t="s">
        <v>85</v>
      </c>
      <c r="C99" s="21" t="s">
        <v>86</v>
      </c>
      <c r="D99" s="49">
        <f>D100+D101</f>
        <v>128389.63800000001</v>
      </c>
      <c r="E99" s="49">
        <f>E100+E101</f>
        <v>41426.358</v>
      </c>
      <c r="F99" s="49">
        <f>F100+F101</f>
        <v>40158.283000000003</v>
      </c>
      <c r="G99" s="49">
        <f t="shared" si="10"/>
        <v>96.938965766674457</v>
      </c>
      <c r="H99" s="49">
        <f t="shared" si="9"/>
        <v>31.278445539351079</v>
      </c>
      <c r="I99" s="25">
        <f t="shared" si="11"/>
        <v>1.9389657666744569</v>
      </c>
    </row>
    <row r="100" s="27" customFormat="1" ht="18" customHeight="1">
      <c r="A100" s="28"/>
      <c r="B100" s="29"/>
      <c r="C100" s="77" t="s">
        <v>16</v>
      </c>
      <c r="D100" s="34">
        <v>128389.63800000001</v>
      </c>
      <c r="E100" s="34">
        <v>41426.358</v>
      </c>
      <c r="F100" s="34">
        <v>40158.283000000003</v>
      </c>
      <c r="G100" s="34">
        <f t="shared" si="10"/>
        <v>96.938965766674457</v>
      </c>
      <c r="H100" s="34">
        <f t="shared" si="9"/>
        <v>31.278445539351079</v>
      </c>
      <c r="I100" s="35">
        <f t="shared" si="11"/>
        <v>1.9389657666744569</v>
      </c>
    </row>
    <row r="101" s="36" customFormat="1" ht="27" hidden="1" customHeight="1">
      <c r="A101" s="40"/>
      <c r="B101" s="41"/>
      <c r="C101" s="77" t="s">
        <v>17</v>
      </c>
      <c r="D101" s="34"/>
      <c r="E101" s="34"/>
      <c r="F101" s="34"/>
      <c r="G101" s="34" t="e">
        <f t="shared" si="10"/>
        <v>#DIV/0!</v>
      </c>
      <c r="H101" s="34" t="e">
        <f t="shared" si="9"/>
        <v>#DIV/0!</v>
      </c>
      <c r="I101" s="35" t="e">
        <f t="shared" si="11"/>
        <v>#DIV/0!</v>
      </c>
      <c r="J101" s="13"/>
    </row>
    <row r="102" s="13" customFormat="1" ht="44.25" customHeight="1">
      <c r="A102" s="46" t="s">
        <v>87</v>
      </c>
      <c r="B102" s="47" t="s">
        <v>88</v>
      </c>
      <c r="C102" s="21" t="s">
        <v>89</v>
      </c>
      <c r="D102" s="49">
        <f>D103+D104+D105</f>
        <v>853464.95900000003</v>
      </c>
      <c r="E102" s="49">
        <f>E103+E104+E105</f>
        <v>277064.467</v>
      </c>
      <c r="F102" s="49">
        <f>F103+F104+F105</f>
        <v>276788.07499999995</v>
      </c>
      <c r="G102" s="49">
        <f t="shared" ref="G102:G156" si="12">F102/E102*100</f>
        <v>99.9002427113831</v>
      </c>
      <c r="H102" s="49">
        <f t="shared" si="9"/>
        <v>32.431100079880366</v>
      </c>
      <c r="I102" s="25">
        <f t="shared" si="11"/>
        <v>4.9002427113831004</v>
      </c>
    </row>
    <row r="103" s="27" customFormat="1" ht="17.25" customHeight="1">
      <c r="A103" s="28"/>
      <c r="B103" s="29"/>
      <c r="C103" s="39" t="s">
        <v>16</v>
      </c>
      <c r="D103" s="34">
        <v>532235.99800000002</v>
      </c>
      <c r="E103" s="34">
        <v>188334.95699999999</v>
      </c>
      <c r="F103" s="34">
        <v>188145.81</v>
      </c>
      <c r="G103" s="34">
        <f t="shared" si="12"/>
        <v>99.899568830442888</v>
      </c>
      <c r="H103" s="34">
        <f t="shared" si="9"/>
        <v>35.350072281281506</v>
      </c>
      <c r="I103" s="35">
        <f t="shared" si="11"/>
        <v>4.8995688304428882</v>
      </c>
    </row>
    <row r="104" s="123" customFormat="1" ht="18" customHeight="1">
      <c r="A104" s="37"/>
      <c r="B104" s="38"/>
      <c r="C104" s="39" t="s">
        <v>34</v>
      </c>
      <c r="D104" s="34">
        <v>185746.39600000001</v>
      </c>
      <c r="E104" s="34">
        <v>9983.5290000000005</v>
      </c>
      <c r="F104" s="34">
        <v>9896.2839999999997</v>
      </c>
      <c r="G104" s="34">
        <f t="shared" si="12"/>
        <v>99.126110616796907</v>
      </c>
      <c r="H104" s="34">
        <f t="shared" ref="H104:H105" si="13">F104/D104*100</f>
        <v>5.327847114729483</v>
      </c>
      <c r="I104" s="35">
        <f t="shared" ref="I104:I105" si="14">G104-95</f>
        <v>4.1261106167969075</v>
      </c>
    </row>
    <row r="105" s="36" customFormat="1" ht="28.5" customHeight="1">
      <c r="A105" s="40"/>
      <c r="B105" s="41"/>
      <c r="C105" s="39" t="s">
        <v>17</v>
      </c>
      <c r="D105" s="34">
        <v>135482.565</v>
      </c>
      <c r="E105" s="34">
        <v>78745.981</v>
      </c>
      <c r="F105" s="34">
        <v>78745.981</v>
      </c>
      <c r="G105" s="34">
        <f t="shared" si="12"/>
        <v>100</v>
      </c>
      <c r="H105" s="34">
        <f t="shared" si="13"/>
        <v>58.122593855526731</v>
      </c>
      <c r="I105" s="35">
        <f t="shared" si="14"/>
        <v>5</v>
      </c>
      <c r="J105" s="13"/>
    </row>
    <row r="106" s="13" customFormat="1" ht="44.25" customHeight="1">
      <c r="A106" s="20" t="s">
        <v>90</v>
      </c>
      <c r="B106" s="21" t="s">
        <v>91</v>
      </c>
      <c r="C106" s="21" t="s">
        <v>92</v>
      </c>
      <c r="D106" s="49">
        <f>D107+D108+D109</f>
        <v>512395.71500000003</v>
      </c>
      <c r="E106" s="49">
        <f>E107+E108+E109</f>
        <v>270537.66999999998</v>
      </c>
      <c r="F106" s="49">
        <f>F107+F108+F109</f>
        <v>264204.364</v>
      </c>
      <c r="G106" s="49">
        <f t="shared" si="12"/>
        <v>97.658992923240604</v>
      </c>
      <c r="H106" s="49">
        <f t="shared" si="9"/>
        <v>51.562563125649859</v>
      </c>
      <c r="I106" s="25">
        <f t="shared" si="11"/>
        <v>2.6589929232406035</v>
      </c>
    </row>
    <row r="107" s="27" customFormat="1" ht="17.25" customHeight="1">
      <c r="A107" s="28"/>
      <c r="B107" s="29"/>
      <c r="C107" s="39" t="s">
        <v>16</v>
      </c>
      <c r="D107" s="34">
        <v>505853.51500000001</v>
      </c>
      <c r="E107" s="34">
        <v>265982.74800000002</v>
      </c>
      <c r="F107" s="34">
        <v>259876.02799999999</v>
      </c>
      <c r="G107" s="34">
        <f t="shared" si="12"/>
        <v>97.704091695450856</v>
      </c>
      <c r="H107" s="34">
        <f t="shared" si="9"/>
        <v>51.37377131796741</v>
      </c>
      <c r="I107" s="35">
        <f t="shared" si="11"/>
        <v>2.704091695450856</v>
      </c>
    </row>
    <row r="108" s="27" customFormat="1" ht="17.25" customHeight="1">
      <c r="A108" s="37"/>
      <c r="B108" s="38"/>
      <c r="C108" s="77" t="s">
        <v>34</v>
      </c>
      <c r="D108" s="34">
        <v>4294.3000000000002</v>
      </c>
      <c r="E108" s="34">
        <v>4294.3000000000002</v>
      </c>
      <c r="F108" s="34">
        <v>4291.1040000000003</v>
      </c>
      <c r="G108" s="34">
        <f t="shared" si="12"/>
        <v>99.925575763221019</v>
      </c>
      <c r="H108" s="34">
        <f t="shared" ref="H108:H109" si="15">F108/D108*100</f>
        <v>99.925575763221019</v>
      </c>
      <c r="I108" s="35">
        <f t="shared" ref="I108:I109" si="16">G108-95</f>
        <v>4.9255757632210191</v>
      </c>
    </row>
    <row r="109" s="27" customFormat="1" ht="28.5" customHeight="1">
      <c r="A109" s="37"/>
      <c r="B109" s="38"/>
      <c r="C109" s="77" t="s">
        <v>17</v>
      </c>
      <c r="D109" s="34">
        <v>2247.9000000000001</v>
      </c>
      <c r="E109" s="34">
        <v>260.62200000000001</v>
      </c>
      <c r="F109" s="34">
        <v>37.231999999999999</v>
      </c>
      <c r="G109" s="34">
        <f t="shared" si="12"/>
        <v>14.285823913560636</v>
      </c>
      <c r="H109" s="34">
        <f t="shared" si="15"/>
        <v>1.6563014368966591</v>
      </c>
      <c r="I109" s="35">
        <f t="shared" si="16"/>
        <v>-80.714176086439366</v>
      </c>
    </row>
    <row r="110" s="76" customFormat="1" ht="21" hidden="1" customHeight="1">
      <c r="A110" s="40"/>
      <c r="B110" s="41"/>
      <c r="C110" s="92" t="s">
        <v>18</v>
      </c>
      <c r="D110" s="55"/>
      <c r="E110" s="55"/>
      <c r="F110" s="44"/>
      <c r="G110" s="34" t="e">
        <f t="shared" si="12"/>
        <v>#DIV/0!</v>
      </c>
      <c r="H110" s="44" t="e">
        <f t="shared" si="9"/>
        <v>#DIV/0!</v>
      </c>
      <c r="I110" s="45" t="e">
        <f t="shared" si="11"/>
        <v>#DIV/0!</v>
      </c>
    </row>
    <row r="111" s="13" customFormat="1" ht="27.75" customHeight="1">
      <c r="A111" s="20" t="s">
        <v>93</v>
      </c>
      <c r="B111" s="21" t="s">
        <v>94</v>
      </c>
      <c r="C111" s="21" t="s">
        <v>95</v>
      </c>
      <c r="D111" s="49">
        <f>D112+D113+D114</f>
        <v>1541740.112</v>
      </c>
      <c r="E111" s="124">
        <f>E112+E113+E114</f>
        <v>489552.71000000002</v>
      </c>
      <c r="F111" s="49">
        <f>F112+F113+F114</f>
        <v>485586.81599999999</v>
      </c>
      <c r="G111" s="49">
        <f t="shared" si="12"/>
        <v>99.189894383385194</v>
      </c>
      <c r="H111" s="49">
        <f t="shared" si="9"/>
        <v>31.496022722667544</v>
      </c>
      <c r="I111" s="25">
        <f t="shared" si="11"/>
        <v>4.1898943833851945</v>
      </c>
    </row>
    <row r="112" s="27" customFormat="1" ht="18" customHeight="1">
      <c r="A112" s="28"/>
      <c r="B112" s="29"/>
      <c r="C112" s="39" t="s">
        <v>16</v>
      </c>
      <c r="D112" s="34">
        <v>1541740.112</v>
      </c>
      <c r="E112" s="104">
        <v>489552.71000000002</v>
      </c>
      <c r="F112" s="34">
        <v>485586.81599999999</v>
      </c>
      <c r="G112" s="34">
        <f t="shared" si="12"/>
        <v>99.189894383385194</v>
      </c>
      <c r="H112" s="34">
        <f t="shared" si="9"/>
        <v>31.496022722667544</v>
      </c>
      <c r="I112" s="35">
        <f t="shared" si="11"/>
        <v>4.1898943833851945</v>
      </c>
    </row>
    <row r="113" s="36" customFormat="1" ht="16.949999999999999" hidden="1" customHeight="1">
      <c r="A113" s="37"/>
      <c r="B113" s="38"/>
      <c r="C113" s="39" t="s">
        <v>34</v>
      </c>
      <c r="D113" s="34"/>
      <c r="E113" s="34"/>
      <c r="F113" s="34"/>
      <c r="G113" s="34" t="e">
        <f t="shared" si="12"/>
        <v>#DIV/0!</v>
      </c>
      <c r="H113" s="34" t="e">
        <f t="shared" si="9"/>
        <v>#DIV/0!</v>
      </c>
      <c r="I113" s="35" t="e">
        <f t="shared" si="11"/>
        <v>#DIV/0!</v>
      </c>
    </row>
    <row r="114" s="13" customFormat="1" ht="27.75" hidden="1" customHeight="1">
      <c r="A114" s="40"/>
      <c r="B114" s="41"/>
      <c r="C114" s="39" t="s">
        <v>17</v>
      </c>
      <c r="D114" s="34"/>
      <c r="E114" s="34"/>
      <c r="F114" s="34"/>
      <c r="G114" s="34" t="e">
        <f t="shared" si="12"/>
        <v>#DIV/0!</v>
      </c>
      <c r="H114" s="34" t="e">
        <f t="shared" si="9"/>
        <v>#DIV/0!</v>
      </c>
      <c r="I114" s="35" t="e">
        <f t="shared" si="11"/>
        <v>#DIV/0!</v>
      </c>
    </row>
    <row r="115" s="13" customFormat="1" ht="45" customHeight="1">
      <c r="A115" s="20" t="s">
        <v>96</v>
      </c>
      <c r="B115" s="21" t="s">
        <v>97</v>
      </c>
      <c r="C115" s="21" t="s">
        <v>98</v>
      </c>
      <c r="D115" s="49">
        <f>D116+D117+D118</f>
        <v>1895219.7109999999</v>
      </c>
      <c r="E115" s="49">
        <f>E116+E117+E118</f>
        <v>782008.89600000007</v>
      </c>
      <c r="F115" s="49">
        <f>F116+F117+F118</f>
        <v>758094.39199999999</v>
      </c>
      <c r="G115" s="49">
        <f t="shared" si="12"/>
        <v>96.941914072547831</v>
      </c>
      <c r="H115" s="49">
        <f t="shared" si="9"/>
        <v>40.000343369159907</v>
      </c>
      <c r="I115" s="25">
        <f t="shared" si="11"/>
        <v>1.9419140725478314</v>
      </c>
    </row>
    <row r="116" s="27" customFormat="1" ht="18" customHeight="1">
      <c r="A116" s="28"/>
      <c r="B116" s="29"/>
      <c r="C116" s="39" t="s">
        <v>16</v>
      </c>
      <c r="D116" s="34">
        <v>1848351.102</v>
      </c>
      <c r="E116" s="34">
        <v>762370.08700000006</v>
      </c>
      <c r="F116" s="34">
        <v>757762.19200000004</v>
      </c>
      <c r="G116" s="34">
        <f t="shared" si="12"/>
        <v>99.395582922444859</v>
      </c>
      <c r="H116" s="34">
        <f t="shared" si="9"/>
        <v>40.996658653221616</v>
      </c>
      <c r="I116" s="35">
        <f t="shared" si="11"/>
        <v>4.3955829224448593</v>
      </c>
    </row>
    <row r="117" s="125" customFormat="1" ht="17.25" customHeight="1">
      <c r="A117" s="37"/>
      <c r="B117" s="38"/>
      <c r="C117" s="39" t="s">
        <v>34</v>
      </c>
      <c r="D117" s="34">
        <v>6062</v>
      </c>
      <c r="E117" s="34">
        <v>332.19999999999999</v>
      </c>
      <c r="F117" s="34">
        <v>332.19999999999999</v>
      </c>
      <c r="G117" s="34">
        <f>F117/E117*100</f>
        <v>100</v>
      </c>
      <c r="H117" s="34">
        <f t="shared" ref="H117:H118" si="17">F117/D117*100</f>
        <v>5.4800395908940942</v>
      </c>
      <c r="I117" s="35">
        <f t="shared" ref="I117:I118" si="18">G117-95</f>
        <v>5</v>
      </c>
    </row>
    <row r="118" s="13" customFormat="1" ht="27" customHeight="1">
      <c r="A118" s="37"/>
      <c r="B118" s="38"/>
      <c r="C118" s="39" t="s">
        <v>17</v>
      </c>
      <c r="D118" s="34">
        <v>40806.608999999997</v>
      </c>
      <c r="E118" s="34">
        <v>19306.609</v>
      </c>
      <c r="F118" s="34">
        <v>0</v>
      </c>
      <c r="G118" s="34">
        <f>F118/E118*100</f>
        <v>0</v>
      </c>
      <c r="H118" s="34">
        <f t="shared" si="17"/>
        <v>0</v>
      </c>
      <c r="I118" s="35">
        <f t="shared" si="18"/>
        <v>-95</v>
      </c>
    </row>
    <row r="119" s="13" customFormat="1" ht="21" hidden="1" customHeight="1">
      <c r="A119" s="40"/>
      <c r="B119" s="41"/>
      <c r="C119" s="115" t="s">
        <v>18</v>
      </c>
      <c r="D119" s="44"/>
      <c r="E119" s="44"/>
      <c r="F119" s="44"/>
      <c r="G119" s="44" t="e">
        <f t="shared" si="12"/>
        <v>#DIV/0!</v>
      </c>
      <c r="H119" s="44" t="e">
        <f t="shared" si="9"/>
        <v>#DIV/0!</v>
      </c>
      <c r="I119" s="45" t="e">
        <f t="shared" si="11"/>
        <v>#DIV/0!</v>
      </c>
      <c r="J119" s="116"/>
    </row>
    <row r="120" s="13" customFormat="1" ht="30" customHeight="1">
      <c r="A120" s="20" t="s">
        <v>99</v>
      </c>
      <c r="B120" s="21" t="s">
        <v>100</v>
      </c>
      <c r="C120" s="21" t="s">
        <v>101</v>
      </c>
      <c r="D120" s="49">
        <f>D121</f>
        <v>96619.399999999994</v>
      </c>
      <c r="E120" s="49">
        <f>E121</f>
        <v>32804</v>
      </c>
      <c r="F120" s="124">
        <f>F121</f>
        <v>32374.256000000001</v>
      </c>
      <c r="G120" s="49">
        <f t="shared" si="12"/>
        <v>98.689964638458733</v>
      </c>
      <c r="H120" s="49">
        <f t="shared" si="9"/>
        <v>33.506993419541011</v>
      </c>
      <c r="I120" s="25">
        <f t="shared" si="11"/>
        <v>3.6899646384587328</v>
      </c>
    </row>
    <row r="121" s="27" customFormat="1" ht="18" customHeight="1">
      <c r="A121" s="28"/>
      <c r="B121" s="29"/>
      <c r="C121" s="39" t="s">
        <v>16</v>
      </c>
      <c r="D121" s="34">
        <v>96619.399999999994</v>
      </c>
      <c r="E121" s="34">
        <v>32804</v>
      </c>
      <c r="F121" s="104">
        <v>32374.256000000001</v>
      </c>
      <c r="G121" s="34">
        <f t="shared" si="12"/>
        <v>98.689964638458733</v>
      </c>
      <c r="H121" s="34">
        <f t="shared" si="9"/>
        <v>33.506993419541011</v>
      </c>
      <c r="I121" s="35">
        <f t="shared" si="11"/>
        <v>3.6899646384587328</v>
      </c>
    </row>
    <row r="122" s="76" customFormat="1" ht="28.949999999999999" hidden="1" customHeight="1">
      <c r="A122" s="40"/>
      <c r="B122" s="41"/>
      <c r="C122" s="39" t="s">
        <v>17</v>
      </c>
      <c r="D122" s="34">
        <v>0</v>
      </c>
      <c r="E122" s="34">
        <v>0</v>
      </c>
      <c r="F122" s="34">
        <v>0</v>
      </c>
      <c r="G122" s="34" t="e">
        <f t="shared" si="12"/>
        <v>#DIV/0!</v>
      </c>
      <c r="H122" s="34" t="e">
        <f t="shared" si="9"/>
        <v>#DIV/0!</v>
      </c>
      <c r="I122" s="35" t="e">
        <f t="shared" si="11"/>
        <v>#DIV/0!</v>
      </c>
    </row>
    <row r="123" s="13" customFormat="1" ht="30" customHeight="1">
      <c r="A123" s="20" t="s">
        <v>102</v>
      </c>
      <c r="B123" s="21" t="s">
        <v>103</v>
      </c>
      <c r="C123" s="21" t="s">
        <v>104</v>
      </c>
      <c r="D123" s="49">
        <f>D124</f>
        <v>0</v>
      </c>
      <c r="E123" s="49">
        <f>E124</f>
        <v>0</v>
      </c>
      <c r="F123" s="49">
        <f>F124</f>
        <v>0</v>
      </c>
      <c r="G123" s="49"/>
      <c r="H123" s="49"/>
      <c r="I123" s="25">
        <f t="shared" si="11"/>
        <v>-95</v>
      </c>
    </row>
    <row r="124" s="27" customFormat="1" ht="18" customHeight="1">
      <c r="A124" s="126"/>
      <c r="B124" s="127"/>
      <c r="C124" s="77" t="s">
        <v>16</v>
      </c>
      <c r="D124" s="34">
        <v>0</v>
      </c>
      <c r="E124" s="34">
        <v>0</v>
      </c>
      <c r="F124" s="34">
        <v>0</v>
      </c>
      <c r="G124" s="34"/>
      <c r="H124" s="34"/>
      <c r="I124" s="35">
        <f t="shared" si="11"/>
        <v>-95</v>
      </c>
    </row>
    <row r="125" s="13" customFormat="1" ht="25.5" customHeight="1">
      <c r="A125" s="20" t="s">
        <v>105</v>
      </c>
      <c r="B125" s="21" t="s">
        <v>106</v>
      </c>
      <c r="C125" s="21" t="s">
        <v>107</v>
      </c>
      <c r="D125" s="49">
        <f>D126+D127</f>
        <v>340165.19199999998</v>
      </c>
      <c r="E125" s="49">
        <f>E126+E127</f>
        <v>108217.60000000001</v>
      </c>
      <c r="F125" s="49">
        <f>F126+F127</f>
        <v>97085.294999999998</v>
      </c>
      <c r="G125" s="49">
        <f t="shared" si="12"/>
        <v>89.713036511621027</v>
      </c>
      <c r="H125" s="49">
        <f t="shared" si="9"/>
        <v>28.54063181161699</v>
      </c>
      <c r="I125" s="25">
        <f t="shared" si="11"/>
        <v>-5.2869634883789729</v>
      </c>
    </row>
    <row r="126" s="27" customFormat="1" ht="18" customHeight="1">
      <c r="A126" s="28"/>
      <c r="B126" s="29"/>
      <c r="C126" s="77" t="s">
        <v>16</v>
      </c>
      <c r="D126" s="34">
        <v>340165.19199999998</v>
      </c>
      <c r="E126" s="34">
        <v>108217.60000000001</v>
      </c>
      <c r="F126" s="34">
        <v>97085.294999999998</v>
      </c>
      <c r="G126" s="34">
        <f t="shared" si="12"/>
        <v>89.713036511621027</v>
      </c>
      <c r="H126" s="34">
        <f t="shared" si="9"/>
        <v>28.54063181161699</v>
      </c>
      <c r="I126" s="35">
        <f t="shared" si="11"/>
        <v>-5.2869634883789729</v>
      </c>
    </row>
    <row r="127" s="76" customFormat="1" ht="27" hidden="1" customHeight="1">
      <c r="A127" s="40"/>
      <c r="B127" s="41"/>
      <c r="C127" s="77" t="s">
        <v>17</v>
      </c>
      <c r="D127" s="34">
        <v>0</v>
      </c>
      <c r="E127" s="34">
        <v>0</v>
      </c>
      <c r="F127" s="34">
        <v>0</v>
      </c>
      <c r="G127" s="34" t="e">
        <f t="shared" si="12"/>
        <v>#DIV/0!</v>
      </c>
      <c r="H127" s="34" t="e">
        <f t="shared" si="9"/>
        <v>#DIV/0!</v>
      </c>
      <c r="I127" s="35" t="e">
        <f t="shared" si="11"/>
        <v>#DIV/0!</v>
      </c>
    </row>
    <row r="128" s="13" customFormat="1" ht="44.25" customHeight="1">
      <c r="A128" s="20" t="s">
        <v>108</v>
      </c>
      <c r="B128" s="21" t="s">
        <v>109</v>
      </c>
      <c r="C128" s="21" t="s">
        <v>110</v>
      </c>
      <c r="D128" s="49">
        <f>D129+D130+D131</f>
        <v>2886101.1570000001</v>
      </c>
      <c r="E128" s="49">
        <f>E129+E130+E131</f>
        <v>1375077.916</v>
      </c>
      <c r="F128" s="49">
        <f>F129+F130+F131</f>
        <v>1322151.4569999999</v>
      </c>
      <c r="G128" s="49">
        <f t="shared" si="12"/>
        <v>96.151021088756977</v>
      </c>
      <c r="H128" s="49">
        <f t="shared" si="9"/>
        <v>45.810988079653086</v>
      </c>
      <c r="I128" s="25">
        <f>G128-95</f>
        <v>1.151021088756977</v>
      </c>
    </row>
    <row r="129" s="27" customFormat="1" ht="17.399999999999999" customHeight="1">
      <c r="A129" s="28"/>
      <c r="B129" s="29"/>
      <c r="C129" s="39" t="s">
        <v>16</v>
      </c>
      <c r="D129" s="34">
        <v>1556428.2779999999</v>
      </c>
      <c r="E129" s="34">
        <v>649712.04399999999</v>
      </c>
      <c r="F129" s="34">
        <v>648546.54799999995</v>
      </c>
      <c r="G129" s="34">
        <f t="shared" si="12"/>
        <v>99.820613453180798</v>
      </c>
      <c r="H129" s="34">
        <f t="shared" si="9"/>
        <v>41.668900338496677</v>
      </c>
      <c r="I129" s="35">
        <f t="shared" si="11"/>
        <v>4.8206134531807976</v>
      </c>
    </row>
    <row r="130" s="13" customFormat="1" ht="17.399999999999999" customHeight="1">
      <c r="A130" s="37"/>
      <c r="B130" s="38"/>
      <c r="C130" s="39" t="s">
        <v>34</v>
      </c>
      <c r="D130" s="34">
        <v>627983.34199999995</v>
      </c>
      <c r="E130" s="34">
        <v>415078.46100000001</v>
      </c>
      <c r="F130" s="34">
        <v>414305.53999999998</v>
      </c>
      <c r="G130" s="34">
        <f t="shared" si="12"/>
        <v>99.813789181414535</v>
      </c>
      <c r="H130" s="34">
        <f t="shared" ref="H130:H156" si="19">F130/D130*100</f>
        <v>65.973969736286421</v>
      </c>
      <c r="I130" s="35">
        <f t="shared" ref="I130:I148" si="20">G130-95</f>
        <v>4.8137891814145348</v>
      </c>
    </row>
    <row r="131" s="13" customFormat="1" ht="27" customHeight="1">
      <c r="A131" s="37"/>
      <c r="B131" s="38"/>
      <c r="C131" s="39" t="s">
        <v>17</v>
      </c>
      <c r="D131" s="34">
        <v>701689.53700000001</v>
      </c>
      <c r="E131" s="34">
        <v>310287.41100000002</v>
      </c>
      <c r="F131" s="34">
        <v>259299.36900000001</v>
      </c>
      <c r="G131" s="34">
        <f t="shared" si="12"/>
        <v>83.567479635839945</v>
      </c>
      <c r="H131" s="34">
        <f t="shared" si="19"/>
        <v>36.95357495404695</v>
      </c>
      <c r="I131" s="35">
        <f t="shared" si="20"/>
        <v>-11.432520364160055</v>
      </c>
    </row>
    <row r="132" s="13" customFormat="1" ht="21" customHeight="1">
      <c r="A132" s="40"/>
      <c r="B132" s="41"/>
      <c r="C132" s="115" t="s">
        <v>18</v>
      </c>
      <c r="D132" s="44">
        <v>2429741.236</v>
      </c>
      <c r="E132" s="44">
        <v>1195908.8529999999</v>
      </c>
      <c r="F132" s="44">
        <v>1144614.675</v>
      </c>
      <c r="G132" s="43">
        <f t="shared" si="12"/>
        <v>95.710862255821098</v>
      </c>
      <c r="H132" s="44">
        <f t="shared" si="19"/>
        <v>47.108501022287463</v>
      </c>
      <c r="I132" s="45">
        <f t="shared" si="20"/>
        <v>0.71086225582109819</v>
      </c>
      <c r="J132" s="116"/>
    </row>
    <row r="133" s="13" customFormat="1" ht="45" customHeight="1">
      <c r="A133" s="46" t="s">
        <v>111</v>
      </c>
      <c r="B133" s="47" t="s">
        <v>112</v>
      </c>
      <c r="C133" s="21" t="s">
        <v>113</v>
      </c>
      <c r="D133" s="49">
        <f>D134+D135</f>
        <v>250803.89999999999</v>
      </c>
      <c r="E133" s="49">
        <f>E134+E135</f>
        <v>89848.989000000001</v>
      </c>
      <c r="F133" s="49">
        <f>F134+F135</f>
        <v>89287.481</v>
      </c>
      <c r="G133" s="49">
        <f t="shared" si="12"/>
        <v>99.375053624699106</v>
      </c>
      <c r="H133" s="49">
        <f t="shared" si="19"/>
        <v>35.600515382735274</v>
      </c>
      <c r="I133" s="25">
        <f t="shared" si="20"/>
        <v>4.3750536246991061</v>
      </c>
    </row>
    <row r="134" s="27" customFormat="1" ht="18" customHeight="1">
      <c r="A134" s="28"/>
      <c r="B134" s="29"/>
      <c r="C134" s="39" t="s">
        <v>16</v>
      </c>
      <c r="D134" s="34">
        <v>250803.89999999999</v>
      </c>
      <c r="E134" s="34">
        <v>89848.989000000001</v>
      </c>
      <c r="F134" s="34">
        <v>89287.481</v>
      </c>
      <c r="G134" s="34">
        <f t="shared" si="12"/>
        <v>99.375053624699106</v>
      </c>
      <c r="H134" s="34">
        <f t="shared" si="19"/>
        <v>35.600515382735274</v>
      </c>
      <c r="I134" s="35">
        <f t="shared" si="20"/>
        <v>4.3750536246991061</v>
      </c>
    </row>
    <row r="135" s="27" customFormat="1" ht="28.5" hidden="1" customHeight="1">
      <c r="A135" s="37"/>
      <c r="B135" s="38"/>
      <c r="C135" s="39" t="s">
        <v>17</v>
      </c>
      <c r="D135" s="34"/>
      <c r="E135" s="34"/>
      <c r="F135" s="34"/>
      <c r="G135" s="34"/>
      <c r="H135" s="34"/>
      <c r="I135" s="35"/>
    </row>
    <row r="136" s="27" customFormat="1" ht="21" hidden="1" customHeight="1">
      <c r="A136" s="40"/>
      <c r="B136" s="41"/>
      <c r="C136" s="115" t="s">
        <v>18</v>
      </c>
      <c r="D136" s="55"/>
      <c r="E136" s="55"/>
      <c r="F136" s="44"/>
      <c r="G136" s="44"/>
      <c r="H136" s="44"/>
      <c r="I136" s="45"/>
    </row>
    <row r="137" s="36" customFormat="1" ht="18" hidden="1" customHeight="1">
      <c r="A137" s="40" t="s">
        <v>114</v>
      </c>
      <c r="B137" s="128"/>
      <c r="C137" s="127"/>
      <c r="D137" s="129">
        <v>0</v>
      </c>
      <c r="E137" s="129" t="s">
        <v>115</v>
      </c>
      <c r="F137" s="129" t="s">
        <v>115</v>
      </c>
      <c r="G137" s="34" t="e">
        <f t="shared" si="12"/>
        <v>#VALUE!</v>
      </c>
      <c r="H137" s="34"/>
      <c r="I137" s="35"/>
    </row>
    <row r="138" s="7" customFormat="1" ht="26.25" customHeight="1">
      <c r="A138" s="130" t="s">
        <v>116</v>
      </c>
      <c r="B138" s="131"/>
      <c r="C138" s="131"/>
      <c r="D138" s="132">
        <f>D140+D141+D142</f>
        <v>70473832.600000024</v>
      </c>
      <c r="E138" s="132">
        <f>E140+E141+E142</f>
        <v>24499339.004000001</v>
      </c>
      <c r="F138" s="132">
        <f>F140+F141+F142</f>
        <v>24073670.148000002</v>
      </c>
      <c r="G138" s="133">
        <f t="shared" si="12"/>
        <v>98.262529221990434</v>
      </c>
      <c r="H138" s="133">
        <f t="shared" si="19"/>
        <v>34.159728880702303</v>
      </c>
      <c r="I138" s="134">
        <f t="shared" si="20"/>
        <v>3.2625292219904338</v>
      </c>
      <c r="J138" s="26"/>
    </row>
    <row r="139" s="7" customFormat="1" ht="15.75" customHeight="1">
      <c r="A139" s="135"/>
      <c r="B139" s="135"/>
      <c r="C139" s="21" t="s">
        <v>117</v>
      </c>
      <c r="D139" s="136"/>
      <c r="E139" s="136"/>
      <c r="F139" s="136"/>
      <c r="G139" s="34"/>
      <c r="H139" s="34"/>
      <c r="I139" s="35"/>
    </row>
    <row r="140" s="7" customFormat="1" ht="20.25" customHeight="1">
      <c r="A140" s="135"/>
      <c r="B140" s="135"/>
      <c r="C140" s="21" t="s">
        <v>16</v>
      </c>
      <c r="D140" s="136">
        <f>D7+D11+D22+D30+D35+D39+D44+D48+D52+D56+D60+D64+D69+D73+D77+D82+D86+D96+D91+D100+D103+D107+D112+D116+D121+D124+D126+D129+D134+D26</f>
        <v>41040963.794000007</v>
      </c>
      <c r="E140" s="136">
        <f>E7+E11+E22+E30+E35+E39+E44+E48+E52+E56+E60+E64+E69+E73+E77+E82+E86+E96+E91+E100+E103+E107+E112+E116+E121+E124+E126+E129+E134+E26</f>
        <v>14028894.568</v>
      </c>
      <c r="F140" s="136">
        <f>F7+F11+F22+F30+F35+F39+F44+F48+F52+F56+F60+F64+F69+F73+F77+F82+F86+F96+F91+F100+F103+F107+F112+F116+F121+F124+F126+F129+F134+F26</f>
        <v>13814809.640000001</v>
      </c>
      <c r="G140" s="129">
        <f t="shared" si="12"/>
        <v>98.473971509570475</v>
      </c>
      <c r="H140" s="129">
        <f t="shared" si="19"/>
        <v>33.661026357328524</v>
      </c>
      <c r="I140" s="137">
        <f t="shared" si="20"/>
        <v>3.4739715095704753</v>
      </c>
      <c r="K140" s="138"/>
    </row>
    <row r="141" s="7" customFormat="1" ht="20.25" customHeight="1">
      <c r="A141" s="135"/>
      <c r="B141" s="135"/>
      <c r="C141" s="21" t="s">
        <v>34</v>
      </c>
      <c r="D141" s="136">
        <f>D27+D31+D40+D45+D49+D53+D57+D61+D65+D70+D74+D78+D87+D92+D104+D108+D130+D97+D117+D36</f>
        <v>18741328.605000008</v>
      </c>
      <c r="E141" s="136">
        <f>E27+E31+E40+E45+E49+E53+E57+E61+E65+E70+E74+E78+E87+E92+E104+E108+E130+E97+E117+E36</f>
        <v>7772381.8929999992</v>
      </c>
      <c r="F141" s="136">
        <f>F27+F31+F40+F45+F49+F53+F57+F61+F65+F70+F74+F78+F87+F92+F104+F108+F130+F97+F117+F36</f>
        <v>7759860.2919999994</v>
      </c>
      <c r="G141" s="129">
        <f t="shared" si="12"/>
        <v>99.838896220330128</v>
      </c>
      <c r="H141" s="129">
        <f t="shared" si="19"/>
        <v>41.405070342396868</v>
      </c>
      <c r="I141" s="137">
        <f t="shared" si="20"/>
        <v>4.8388962203301276</v>
      </c>
    </row>
    <row r="142" s="7" customFormat="1" ht="30" customHeight="1">
      <c r="A142" s="135"/>
      <c r="B142" s="135"/>
      <c r="C142" s="21" t="s">
        <v>17</v>
      </c>
      <c r="D142" s="136">
        <f>D8+D32+D37+D41+D46+D50+D54+D58+D62+D67+D71+D75+D79+D83+D88+D93+D109+D114+D118+D127+D131+D135+D137+D105+D28+D20+D24+D98+D101+D66</f>
        <v>10691540.201000001</v>
      </c>
      <c r="E142" s="136">
        <f>E8+E32+E37+E41+E46+E50+E54+E58+E62+E67+E71+E75+E79+E83+E88+E93+E109+E114+E118+E127+E131+E135+E105+E28+E20+E24+E98+E101</f>
        <v>2698062.5430000005</v>
      </c>
      <c r="F142" s="136">
        <f>F8+F32+F37+F41+F46+F50+F54+F58+F62+F67+F71+F75+F79+F83+F88+F93+F109+F114+F118+F127+F131+F135+F105+F28+F20+F24+F98+F101</f>
        <v>2499000.216</v>
      </c>
      <c r="G142" s="129">
        <f t="shared" si="12"/>
        <v>92.622026960922071</v>
      </c>
      <c r="H142" s="129">
        <f t="shared" si="19"/>
        <v>23.373622219240811</v>
      </c>
      <c r="I142" s="137">
        <f t="shared" si="20"/>
        <v>-2.3779730390779292</v>
      </c>
    </row>
    <row r="143" s="7" customFormat="1" ht="26.25" customHeight="1">
      <c r="A143" s="139" t="s">
        <v>118</v>
      </c>
      <c r="B143" s="140"/>
      <c r="C143" s="140"/>
      <c r="D143" s="141">
        <f>D145+D146+D147</f>
        <v>70538058.88500002</v>
      </c>
      <c r="E143" s="141">
        <f>E145+E146+E147</f>
        <v>24499480.304000001</v>
      </c>
      <c r="F143" s="141">
        <f>F145+F146+F147</f>
        <v>24073811.447999999</v>
      </c>
      <c r="G143" s="142">
        <f t="shared" si="12"/>
        <v>98.262539242799761</v>
      </c>
      <c r="H143" s="142">
        <f t="shared" si="19"/>
        <v>34.128826095495683</v>
      </c>
      <c r="I143" s="143">
        <f t="shared" si="20"/>
        <v>3.262539242799761</v>
      </c>
      <c r="J143" s="138"/>
    </row>
    <row r="144" s="7" customFormat="1" ht="15.75" customHeight="1">
      <c r="A144" s="144"/>
      <c r="B144" s="144"/>
      <c r="C144" s="145" t="s">
        <v>117</v>
      </c>
      <c r="D144" s="146"/>
      <c r="E144" s="146"/>
      <c r="F144" s="146"/>
      <c r="G144" s="34"/>
      <c r="H144" s="34"/>
      <c r="I144" s="35"/>
    </row>
    <row r="145" s="7" customFormat="1" ht="30.75" customHeight="1">
      <c r="A145" s="144"/>
      <c r="B145" s="144"/>
      <c r="C145" s="147" t="s">
        <v>119</v>
      </c>
      <c r="D145" s="148">
        <f>D140+D17</f>
        <v>41105190.079000004</v>
      </c>
      <c r="E145" s="148">
        <f>E140+E17</f>
        <v>14029035.868000001</v>
      </c>
      <c r="F145" s="148">
        <f>F140+F17</f>
        <v>13814950.940000001</v>
      </c>
      <c r="G145" s="149">
        <f t="shared" si="12"/>
        <v>98.473986879680567</v>
      </c>
      <c r="H145" s="149">
        <f t="shared" si="19"/>
        <v>33.608775226313433</v>
      </c>
      <c r="I145" s="150">
        <f t="shared" si="20"/>
        <v>3.4739868796805666</v>
      </c>
    </row>
    <row r="146" s="7" customFormat="1" ht="20.25" customHeight="1">
      <c r="A146" s="144"/>
      <c r="B146" s="144"/>
      <c r="C146" s="147" t="s">
        <v>34</v>
      </c>
      <c r="D146" s="148">
        <f>D141</f>
        <v>18741328.605000008</v>
      </c>
      <c r="E146" s="148">
        <f>E141</f>
        <v>7772381.8929999992</v>
      </c>
      <c r="F146" s="148">
        <f>F141</f>
        <v>7759860.2919999994</v>
      </c>
      <c r="G146" s="149">
        <f t="shared" si="12"/>
        <v>99.838896220330128</v>
      </c>
      <c r="H146" s="149">
        <f t="shared" si="19"/>
        <v>41.405070342396868</v>
      </c>
      <c r="I146" s="150">
        <f t="shared" si="20"/>
        <v>4.8388962203301276</v>
      </c>
    </row>
    <row r="147" s="7" customFormat="1" ht="31.5" customHeight="1">
      <c r="A147" s="144"/>
      <c r="B147" s="144"/>
      <c r="C147" s="147" t="s">
        <v>17</v>
      </c>
      <c r="D147" s="148">
        <f>D142</f>
        <v>10691540.201000001</v>
      </c>
      <c r="E147" s="148">
        <f>E142</f>
        <v>2698062.5430000005</v>
      </c>
      <c r="F147" s="148">
        <f>F142</f>
        <v>2499000.216</v>
      </c>
      <c r="G147" s="149">
        <f t="shared" si="12"/>
        <v>92.622026960922071</v>
      </c>
      <c r="H147" s="149">
        <f t="shared" si="19"/>
        <v>23.373622219240811</v>
      </c>
      <c r="I147" s="150">
        <f t="shared" si="20"/>
        <v>-2.3779730390779292</v>
      </c>
    </row>
    <row r="148" s="13" customFormat="1" ht="21.75" customHeight="1">
      <c r="A148" s="144"/>
      <c r="B148" s="144"/>
      <c r="C148" s="151" t="s">
        <v>18</v>
      </c>
      <c r="D148" s="152">
        <f>D9+D33+D42+D80+D84+D89+D110+D119+D132+D136+D94</f>
        <v>6579569.4079999998</v>
      </c>
      <c r="E148" s="152">
        <f>E9+E33+E42+E80+E84+E89+E110+E119+E132+E136+E94</f>
        <v>1778948.5619999999</v>
      </c>
      <c r="F148" s="152">
        <f>F9+F33+F42+F80+F84+F89+F110+F119+F132+F136+F94</f>
        <v>1727654.3829999999</v>
      </c>
      <c r="G148" s="153">
        <f t="shared" si="12"/>
        <v>97.116601339932402</v>
      </c>
      <c r="H148" s="152">
        <f t="shared" si="19"/>
        <v>26.257863940144333</v>
      </c>
      <c r="I148" s="154">
        <f t="shared" si="20"/>
        <v>2.1166013399324015</v>
      </c>
    </row>
    <row r="149" ht="12" customHeight="1">
      <c r="A149" s="155"/>
      <c r="B149" s="156" t="s">
        <v>120</v>
      </c>
      <c r="C149" s="156"/>
      <c r="D149" s="157"/>
      <c r="E149" s="157"/>
      <c r="F149" s="158"/>
      <c r="G149" s="159"/>
      <c r="H149" s="160"/>
    </row>
    <row r="150" s="36" customFormat="1" ht="27.75" hidden="1" customHeight="1">
      <c r="A150" s="161" t="s">
        <v>121</v>
      </c>
      <c r="B150" s="162"/>
      <c r="C150" s="162"/>
      <c r="D150" s="163"/>
      <c r="E150" s="163"/>
      <c r="F150" s="163"/>
      <c r="G150" s="163"/>
      <c r="H150" s="164"/>
      <c r="I150" s="5"/>
    </row>
    <row r="151" s="165" customFormat="1" ht="17.399999999999999" customHeight="1">
      <c r="A151" s="166" t="s">
        <v>122</v>
      </c>
      <c r="B151" s="167"/>
      <c r="C151" s="167"/>
      <c r="D151" s="168"/>
      <c r="E151" s="168"/>
      <c r="F151" s="168"/>
      <c r="G151" s="168"/>
      <c r="H151" s="169"/>
      <c r="I151" s="170"/>
    </row>
    <row r="152" s="7" customFormat="1" ht="13.199999999999999" hidden="1">
      <c r="A152" s="1"/>
      <c r="B152" s="2"/>
      <c r="C152" s="2"/>
      <c r="D152" s="171"/>
      <c r="E152" s="171"/>
      <c r="F152" s="171"/>
      <c r="G152" s="172"/>
      <c r="H152" s="173"/>
      <c r="I152" s="5"/>
    </row>
    <row r="153" s="7" customFormat="1" ht="13.800000000000001" hidden="1">
      <c r="A153" s="1"/>
      <c r="B153" s="2"/>
      <c r="C153" s="2"/>
      <c r="D153" s="174"/>
      <c r="E153" s="174"/>
      <c r="F153" s="171"/>
      <c r="G153" s="172"/>
      <c r="H153" s="173"/>
      <c r="I153" s="5"/>
    </row>
    <row r="154" s="7" customFormat="1" ht="13.199999999999999" hidden="1">
      <c r="A154" s="175"/>
      <c r="B154" s="176"/>
      <c r="C154" s="176"/>
      <c r="D154" s="177"/>
      <c r="E154" s="177"/>
      <c r="F154" s="178"/>
      <c r="G154" s="179"/>
      <c r="H154" s="180"/>
      <c r="I154" s="5"/>
    </row>
    <row r="155" s="7" customFormat="1" ht="32.25" hidden="1" customHeight="1">
      <c r="A155" s="181" t="s">
        <v>4</v>
      </c>
      <c r="B155" s="181" t="s">
        <v>5</v>
      </c>
      <c r="C155" s="181" t="s">
        <v>6</v>
      </c>
      <c r="D155" s="178"/>
      <c r="E155" s="178"/>
      <c r="F155" s="178"/>
      <c r="G155" s="179"/>
      <c r="H155" s="180"/>
      <c r="I155" s="5"/>
    </row>
    <row r="156" s="7" customFormat="1" ht="16.199999999999999" hidden="1">
      <c r="A156" s="182" t="s">
        <v>118</v>
      </c>
      <c r="B156" s="183"/>
      <c r="C156" s="184"/>
      <c r="D156" s="185">
        <f>D158+D159+D160</f>
        <v>24525968.417999998</v>
      </c>
      <c r="E156" s="185">
        <f>E158+E159+E160</f>
        <v>21619356.083999999</v>
      </c>
      <c r="F156" s="185">
        <f>F158+F159+F160</f>
        <v>20841969.650000002</v>
      </c>
      <c r="G156" s="186">
        <f t="shared" si="12"/>
        <v>96.40421097196635</v>
      </c>
      <c r="H156" s="186">
        <f t="shared" si="19"/>
        <v>84.979191421871647</v>
      </c>
      <c r="I156" s="5"/>
    </row>
    <row r="157" s="7" customFormat="1" ht="13.800000000000001" hidden="1">
      <c r="A157" s="187"/>
      <c r="B157" s="187"/>
      <c r="C157" s="188" t="s">
        <v>117</v>
      </c>
      <c r="D157" s="189"/>
      <c r="E157" s="189"/>
      <c r="F157" s="189"/>
      <c r="G157" s="190"/>
      <c r="H157" s="190"/>
      <c r="I157" s="5"/>
    </row>
    <row r="158" s="7" customFormat="1" ht="27.600000000000001" hidden="1">
      <c r="A158" s="187"/>
      <c r="B158" s="187"/>
      <c r="C158" s="191" t="s">
        <v>119</v>
      </c>
      <c r="D158" s="192">
        <v>14805057.912999997</v>
      </c>
      <c r="E158" s="192">
        <v>13268979.204</v>
      </c>
      <c r="F158" s="192">
        <v>12716245.471000001</v>
      </c>
      <c r="G158" s="186">
        <v>95.834391444118211</v>
      </c>
      <c r="H158" s="186">
        <v>85.891224105473739</v>
      </c>
      <c r="I158" s="5"/>
    </row>
    <row r="159" s="7" customFormat="1" ht="13.800000000000001" hidden="1">
      <c r="A159" s="187"/>
      <c r="B159" s="187"/>
      <c r="C159" s="191" t="s">
        <v>34</v>
      </c>
      <c r="D159" s="192">
        <v>7926615.3039999986</v>
      </c>
      <c r="E159" s="192">
        <v>7092166.3299999991</v>
      </c>
      <c r="F159" s="192">
        <v>6886598.409</v>
      </c>
      <c r="G159" s="186">
        <v>97.10147913296332</v>
      </c>
      <c r="H159" s="186">
        <v>86.879432707234116</v>
      </c>
      <c r="I159" s="5"/>
    </row>
    <row r="160" s="7" customFormat="1" ht="27.600000000000001" hidden="1">
      <c r="A160" s="187"/>
      <c r="B160" s="187"/>
      <c r="C160" s="191" t="s">
        <v>17</v>
      </c>
      <c r="D160" s="192">
        <v>1794295.2010000001</v>
      </c>
      <c r="E160" s="192">
        <v>1258210.55</v>
      </c>
      <c r="F160" s="192">
        <v>1239125.77</v>
      </c>
      <c r="G160" s="186">
        <v>98.4831807363243</v>
      </c>
      <c r="H160" s="186">
        <v>69.059192116737975</v>
      </c>
      <c r="I160" s="5"/>
    </row>
    <row r="161" s="7" customFormat="1" ht="13.199999999999999" hidden="1">
      <c r="A161" s="1"/>
      <c r="B161" s="2"/>
      <c r="C161" s="2"/>
      <c r="D161" s="171"/>
      <c r="E161" s="171"/>
      <c r="F161" s="171"/>
      <c r="G161" s="172"/>
      <c r="H161" s="173"/>
      <c r="I161" s="5"/>
    </row>
    <row r="162" s="7" customFormat="1" ht="13.800000000000001">
      <c r="A162" s="1"/>
      <c r="B162" s="2"/>
      <c r="C162" s="2"/>
      <c r="D162" s="174"/>
      <c r="E162" s="174"/>
      <c r="F162" s="174"/>
      <c r="G162" s="174"/>
      <c r="H162" s="174"/>
      <c r="I162" s="174"/>
    </row>
    <row r="163" s="7" customFormat="1" ht="13.800000000000001">
      <c r="A163" s="1"/>
      <c r="B163" s="2"/>
      <c r="C163" s="2"/>
      <c r="D163" s="171"/>
      <c r="E163" s="174"/>
      <c r="F163" s="174"/>
      <c r="G163" s="174"/>
      <c r="H163" s="174"/>
      <c r="I163" s="174"/>
    </row>
    <row r="164" s="7" customFormat="1" ht="13.800000000000001">
      <c r="A164" s="1"/>
      <c r="B164" s="2"/>
      <c r="C164" s="2"/>
      <c r="D164" s="171"/>
      <c r="E164" s="174"/>
      <c r="F164" s="174"/>
      <c r="G164" s="174"/>
      <c r="H164" s="174"/>
      <c r="I164" s="174"/>
    </row>
    <row r="165" s="7" customFormat="1" ht="13.800000000000001">
      <c r="A165" s="1"/>
      <c r="B165" s="2"/>
      <c r="C165" s="2"/>
      <c r="D165" s="171"/>
      <c r="E165" s="174"/>
      <c r="F165" s="174"/>
      <c r="G165" s="174"/>
      <c r="H165" s="174"/>
      <c r="I165" s="174"/>
    </row>
    <row r="166" s="7" customFormat="1" ht="13.800000000000001">
      <c r="A166" s="1"/>
      <c r="B166" s="2"/>
      <c r="C166" s="2"/>
      <c r="D166" s="171"/>
      <c r="E166" s="174"/>
      <c r="F166" s="174"/>
      <c r="G166" s="174"/>
      <c r="H166" s="174"/>
      <c r="I166" s="174"/>
    </row>
    <row r="167" s="7" customFormat="1" ht="13.800000000000001">
      <c r="A167" s="1"/>
      <c r="B167" s="2"/>
      <c r="C167" s="2"/>
      <c r="D167" s="171"/>
      <c r="E167" s="174"/>
      <c r="F167" s="174"/>
      <c r="G167" s="174"/>
      <c r="H167" s="174"/>
      <c r="I167" s="174"/>
    </row>
    <row r="168" s="7" customFormat="1" ht="13.800000000000001">
      <c r="A168" s="1"/>
      <c r="B168" s="2"/>
      <c r="C168" s="2"/>
      <c r="D168" s="171"/>
      <c r="E168" s="174"/>
      <c r="F168" s="174"/>
      <c r="G168" s="174"/>
      <c r="H168" s="174"/>
      <c r="I168" s="174"/>
    </row>
    <row r="169" s="7" customFormat="1" ht="13.800000000000001">
      <c r="A169" s="1"/>
      <c r="B169" s="2"/>
      <c r="C169" s="2"/>
      <c r="D169" s="171"/>
      <c r="E169" s="174"/>
      <c r="F169" s="174"/>
      <c r="G169" s="174"/>
      <c r="H169" s="174"/>
      <c r="I169" s="174"/>
    </row>
    <row r="170" s="7" customFormat="1" ht="13.800000000000001">
      <c r="A170" s="1"/>
      <c r="B170" s="2"/>
      <c r="C170" s="2"/>
      <c r="D170" s="171"/>
      <c r="E170" s="174"/>
      <c r="F170" s="174"/>
      <c r="G170" s="174"/>
      <c r="H170" s="174"/>
      <c r="I170" s="174"/>
    </row>
    <row r="171" s="7" customFormat="1" ht="13.800000000000001">
      <c r="A171" s="1"/>
      <c r="B171" s="2"/>
      <c r="C171" s="2"/>
      <c r="D171" s="171"/>
      <c r="E171" s="174"/>
      <c r="F171" s="174"/>
      <c r="G171" s="174"/>
      <c r="H171" s="174"/>
      <c r="I171" s="174"/>
    </row>
    <row r="172" s="7" customFormat="1" ht="13.800000000000001">
      <c r="A172" s="1"/>
      <c r="B172" s="2"/>
      <c r="C172" s="2"/>
      <c r="D172" s="171"/>
      <c r="E172" s="174"/>
      <c r="F172" s="174"/>
      <c r="G172" s="174"/>
      <c r="H172" s="174"/>
      <c r="I172" s="174"/>
    </row>
    <row r="173" s="7" customFormat="1" ht="13.800000000000001">
      <c r="A173" s="1"/>
      <c r="B173" s="2"/>
      <c r="C173" s="2"/>
      <c r="D173" s="171"/>
      <c r="E173" s="174"/>
      <c r="F173" s="174"/>
      <c r="G173" s="174"/>
      <c r="H173" s="174"/>
      <c r="I173" s="174"/>
    </row>
    <row r="174" s="7" customFormat="1" ht="13.800000000000001">
      <c r="A174" s="1"/>
      <c r="B174" s="2"/>
      <c r="C174" s="2"/>
      <c r="D174" s="171"/>
      <c r="E174" s="174"/>
      <c r="F174" s="174"/>
      <c r="G174" s="174"/>
      <c r="H174" s="174"/>
      <c r="I174" s="174"/>
    </row>
    <row r="175" s="7" customFormat="1" ht="13.800000000000001">
      <c r="A175" s="1"/>
      <c r="B175" s="2"/>
      <c r="C175" s="2"/>
      <c r="D175" s="171"/>
      <c r="E175" s="174"/>
      <c r="F175" s="174"/>
      <c r="G175" s="174"/>
      <c r="H175" s="174"/>
      <c r="I175" s="174"/>
    </row>
    <row r="176" s="7" customFormat="1" ht="13.800000000000001">
      <c r="A176" s="1"/>
      <c r="B176" s="2"/>
      <c r="C176" s="2"/>
      <c r="D176" s="171"/>
      <c r="E176" s="174"/>
      <c r="F176" s="174"/>
      <c r="G176" s="174"/>
      <c r="H176" s="174"/>
      <c r="I176" s="174"/>
    </row>
    <row r="177" s="7" customFormat="1" ht="13.800000000000001">
      <c r="A177" s="1"/>
      <c r="B177" s="2"/>
      <c r="C177" s="2"/>
      <c r="D177" s="171"/>
      <c r="E177" s="174"/>
      <c r="F177" s="174"/>
      <c r="G177" s="174"/>
      <c r="H177" s="174"/>
      <c r="I177" s="174"/>
    </row>
    <row r="178" s="7" customFormat="1" ht="13.800000000000001">
      <c r="A178" s="1"/>
      <c r="B178" s="2"/>
      <c r="C178" s="2"/>
      <c r="D178" s="171"/>
      <c r="E178" s="174"/>
      <c r="F178" s="174"/>
      <c r="G178" s="174"/>
      <c r="H178" s="174"/>
      <c r="I178" s="174"/>
    </row>
    <row r="179" s="7" customFormat="1" ht="13.800000000000001">
      <c r="A179" s="1"/>
      <c r="B179" s="2"/>
      <c r="C179" s="2"/>
      <c r="D179" s="171"/>
      <c r="E179" s="174"/>
      <c r="F179" s="174"/>
      <c r="G179" s="174"/>
      <c r="H179" s="174"/>
      <c r="I179" s="174"/>
    </row>
    <row r="180" s="7" customFormat="1" ht="13.800000000000001">
      <c r="A180" s="1"/>
      <c r="B180" s="2"/>
      <c r="C180" s="2"/>
      <c r="D180" s="171"/>
      <c r="E180" s="174"/>
      <c r="F180" s="174"/>
      <c r="G180" s="174"/>
      <c r="H180" s="174"/>
      <c r="I180" s="174"/>
    </row>
    <row r="181" s="7" customFormat="1" ht="13.800000000000001">
      <c r="A181" s="1"/>
      <c r="B181" s="2"/>
      <c r="C181" s="2"/>
      <c r="D181" s="171"/>
      <c r="E181" s="174"/>
      <c r="F181" s="174"/>
      <c r="G181" s="174"/>
      <c r="H181" s="174"/>
      <c r="I181" s="174"/>
    </row>
    <row r="182" s="7" customFormat="1" ht="13.800000000000001">
      <c r="A182" s="1"/>
      <c r="B182" s="2"/>
      <c r="C182" s="2"/>
      <c r="D182" s="171"/>
      <c r="E182" s="174"/>
      <c r="F182" s="174"/>
      <c r="G182" s="174"/>
      <c r="H182" s="174"/>
      <c r="I182" s="174"/>
    </row>
    <row r="183" s="7" customFormat="1" ht="13.800000000000001">
      <c r="A183" s="1"/>
      <c r="B183" s="2"/>
      <c r="C183" s="2"/>
      <c r="D183" s="171"/>
      <c r="E183" s="174"/>
      <c r="F183" s="174"/>
      <c r="G183" s="174"/>
      <c r="H183" s="174"/>
      <c r="I183" s="174"/>
    </row>
    <row r="184" s="7" customFormat="1" ht="13.800000000000001">
      <c r="A184" s="1"/>
      <c r="B184" s="2"/>
      <c r="C184" s="2"/>
      <c r="D184" s="171"/>
      <c r="E184" s="174"/>
      <c r="F184" s="174"/>
      <c r="G184" s="174"/>
      <c r="H184" s="174"/>
      <c r="I184" s="174"/>
    </row>
    <row r="185" s="7" customFormat="1" ht="13.800000000000001">
      <c r="A185" s="1"/>
      <c r="B185" s="2"/>
      <c r="C185" s="2"/>
      <c r="D185" s="171"/>
      <c r="E185" s="174"/>
      <c r="F185" s="174"/>
      <c r="G185" s="174"/>
      <c r="H185" s="174"/>
      <c r="I185" s="174"/>
    </row>
    <row r="186" s="7" customFormat="1" ht="13.800000000000001">
      <c r="A186" s="1"/>
      <c r="B186" s="2"/>
      <c r="C186" s="2"/>
      <c r="D186" s="171"/>
      <c r="E186" s="174"/>
      <c r="F186" s="174"/>
      <c r="G186" s="174"/>
      <c r="H186" s="174"/>
      <c r="I186" s="174"/>
    </row>
    <row r="187" s="7" customFormat="1" ht="13.800000000000001">
      <c r="A187" s="1"/>
      <c r="B187" s="2"/>
      <c r="C187" s="2"/>
      <c r="D187" s="171"/>
      <c r="E187" s="174"/>
      <c r="F187" s="174"/>
      <c r="G187" s="174"/>
      <c r="H187" s="174"/>
      <c r="I187" s="174"/>
    </row>
    <row r="188" s="7" customFormat="1" ht="13.800000000000001">
      <c r="A188" s="1"/>
      <c r="B188" s="2"/>
      <c r="C188" s="2"/>
      <c r="D188" s="171"/>
      <c r="E188" s="174"/>
      <c r="F188" s="174"/>
      <c r="G188" s="174"/>
      <c r="H188" s="174"/>
      <c r="I188" s="174"/>
    </row>
    <row r="189" s="7" customFormat="1" ht="13.800000000000001">
      <c r="A189" s="1"/>
      <c r="B189" s="2"/>
      <c r="C189" s="2"/>
      <c r="D189" s="171"/>
      <c r="E189" s="174"/>
      <c r="F189" s="174"/>
      <c r="G189" s="174"/>
      <c r="H189" s="174"/>
      <c r="I189" s="174"/>
    </row>
    <row r="190" s="7" customFormat="1" ht="13.800000000000001">
      <c r="A190" s="1"/>
      <c r="B190" s="2"/>
      <c r="C190" s="2"/>
      <c r="D190" s="171"/>
      <c r="E190" s="174"/>
      <c r="F190" s="174"/>
      <c r="G190" s="174"/>
      <c r="H190" s="174"/>
      <c r="I190" s="174"/>
    </row>
    <row r="191" s="7" customFormat="1" ht="13.800000000000001">
      <c r="A191" s="1"/>
      <c r="B191" s="2"/>
      <c r="C191" s="2"/>
      <c r="D191" s="171"/>
      <c r="E191" s="174"/>
      <c r="F191" s="174"/>
      <c r="G191" s="174"/>
      <c r="H191" s="174"/>
      <c r="I191" s="174"/>
    </row>
    <row r="192" s="7" customFormat="1" ht="13.800000000000001">
      <c r="A192" s="1"/>
      <c r="B192" s="2"/>
      <c r="C192" s="2"/>
      <c r="D192" s="171"/>
      <c r="E192" s="174"/>
      <c r="F192" s="174"/>
      <c r="G192" s="174"/>
      <c r="H192" s="174"/>
      <c r="I192" s="174"/>
    </row>
    <row r="193" s="7" customFormat="1" ht="13.800000000000001">
      <c r="A193" s="1"/>
      <c r="B193" s="2"/>
      <c r="C193" s="2"/>
      <c r="D193" s="171"/>
      <c r="E193" s="174"/>
      <c r="F193" s="174"/>
      <c r="G193" s="174"/>
      <c r="H193" s="174"/>
      <c r="I193" s="174"/>
    </row>
    <row r="194" s="7" customFormat="1" ht="13.800000000000001">
      <c r="A194" s="1"/>
      <c r="B194" s="2"/>
      <c r="C194" s="2"/>
      <c r="D194" s="171"/>
      <c r="E194" s="174"/>
      <c r="F194" s="174"/>
      <c r="G194" s="174"/>
      <c r="H194" s="174"/>
      <c r="I194" s="174"/>
    </row>
    <row r="195" s="7" customFormat="1" ht="13.800000000000001">
      <c r="A195" s="1"/>
      <c r="B195" s="2"/>
      <c r="C195" s="2"/>
      <c r="D195" s="171"/>
      <c r="E195" s="174"/>
      <c r="F195" s="174"/>
      <c r="G195" s="174"/>
      <c r="H195" s="174"/>
      <c r="I195" s="174"/>
    </row>
    <row r="196" s="7" customFormat="1" ht="13.800000000000001">
      <c r="A196" s="1"/>
      <c r="B196" s="2"/>
      <c r="C196" s="2"/>
      <c r="D196" s="171"/>
      <c r="E196" s="174"/>
      <c r="F196" s="174"/>
      <c r="G196" s="174"/>
      <c r="H196" s="174"/>
      <c r="I196" s="174"/>
    </row>
    <row r="197" s="7" customFormat="1" ht="13.800000000000001">
      <c r="A197" s="1"/>
      <c r="B197" s="2"/>
      <c r="C197" s="2"/>
      <c r="D197" s="171"/>
      <c r="E197" s="174"/>
      <c r="F197" s="174"/>
      <c r="G197" s="174"/>
      <c r="H197" s="174"/>
      <c r="I197" s="174"/>
    </row>
    <row r="198" s="7" customFormat="1" ht="13.800000000000001">
      <c r="A198" s="1"/>
      <c r="B198" s="2"/>
      <c r="C198" s="2"/>
      <c r="D198" s="171"/>
      <c r="E198" s="174"/>
      <c r="F198" s="174"/>
      <c r="G198" s="174"/>
      <c r="H198" s="174"/>
      <c r="I198" s="174"/>
    </row>
    <row r="199" s="7" customFormat="1" ht="13.800000000000001">
      <c r="A199" s="1"/>
      <c r="B199" s="2"/>
      <c r="C199" s="2"/>
      <c r="D199" s="171"/>
      <c r="E199" s="174"/>
      <c r="F199" s="174"/>
      <c r="G199" s="174"/>
      <c r="H199" s="174"/>
      <c r="I199" s="174"/>
    </row>
    <row r="200" s="7" customFormat="1" ht="13.800000000000001">
      <c r="A200" s="1"/>
      <c r="B200" s="2"/>
      <c r="C200" s="2"/>
      <c r="D200" s="171"/>
      <c r="E200" s="174"/>
      <c r="F200" s="174"/>
      <c r="G200" s="174"/>
      <c r="H200" s="174"/>
      <c r="I200" s="174"/>
    </row>
    <row r="201" s="7" customFormat="1" ht="13.800000000000001">
      <c r="A201" s="1"/>
      <c r="B201" s="2"/>
      <c r="C201" s="2"/>
      <c r="D201" s="171"/>
      <c r="E201" s="174"/>
      <c r="F201" s="174"/>
      <c r="G201" s="174"/>
      <c r="H201" s="174"/>
      <c r="I201" s="174"/>
    </row>
    <row r="202" s="7" customFormat="1" ht="13.800000000000001">
      <c r="A202" s="1"/>
      <c r="B202" s="2"/>
      <c r="C202" s="2"/>
      <c r="D202" s="171"/>
      <c r="E202" s="174"/>
      <c r="F202" s="174"/>
      <c r="G202" s="174"/>
      <c r="H202" s="174"/>
      <c r="I202" s="174"/>
    </row>
    <row r="203" s="7" customFormat="1" ht="13.800000000000001">
      <c r="A203" s="1"/>
      <c r="B203" s="2"/>
      <c r="C203" s="2"/>
      <c r="D203" s="171"/>
      <c r="E203" s="174"/>
      <c r="F203" s="174"/>
      <c r="G203" s="174"/>
      <c r="H203" s="174"/>
      <c r="I203" s="174"/>
    </row>
    <row r="204" s="7" customFormat="1" ht="13.800000000000001">
      <c r="A204" s="1"/>
      <c r="B204" s="2"/>
      <c r="C204" s="2"/>
      <c r="D204" s="171"/>
      <c r="E204" s="174"/>
      <c r="F204" s="174"/>
      <c r="G204" s="174"/>
      <c r="H204" s="174"/>
      <c r="I204" s="174"/>
    </row>
    <row r="205" s="7" customFormat="1" ht="13.800000000000001">
      <c r="A205" s="1"/>
      <c r="B205" s="2"/>
      <c r="C205" s="2"/>
      <c r="D205" s="171"/>
      <c r="E205" s="174"/>
      <c r="F205" s="174"/>
      <c r="G205" s="174"/>
      <c r="H205" s="174"/>
      <c r="I205" s="174"/>
    </row>
    <row r="206" s="7" customFormat="1" ht="13.800000000000001">
      <c r="A206" s="1"/>
      <c r="B206" s="2"/>
      <c r="C206" s="2"/>
      <c r="D206" s="171"/>
      <c r="E206" s="174"/>
      <c r="F206" s="174"/>
      <c r="G206" s="174"/>
      <c r="H206" s="174"/>
      <c r="I206" s="174"/>
    </row>
    <row r="207" s="7" customFormat="1" ht="13.800000000000001">
      <c r="A207" s="1"/>
      <c r="B207" s="2"/>
      <c r="C207" s="2"/>
      <c r="D207" s="171"/>
      <c r="E207" s="174"/>
      <c r="F207" s="174"/>
      <c r="G207" s="174"/>
      <c r="H207" s="174"/>
      <c r="I207" s="174"/>
    </row>
    <row r="208" ht="13.800000000000001">
      <c r="D208" s="171"/>
      <c r="E208" s="174"/>
      <c r="F208" s="174"/>
      <c r="G208" s="174"/>
      <c r="H208" s="174"/>
      <c r="I208" s="174"/>
    </row>
    <row r="209" ht="13.800000000000001">
      <c r="A209" s="71"/>
      <c r="B209" s="71"/>
      <c r="C209" s="71"/>
      <c r="D209" s="171"/>
      <c r="E209" s="174"/>
      <c r="F209" s="174"/>
      <c r="G209" s="174"/>
      <c r="H209" s="174"/>
      <c r="I209" s="174"/>
    </row>
    <row r="210" ht="13.800000000000001">
      <c r="A210" s="71"/>
      <c r="B210" s="71"/>
      <c r="C210" s="71"/>
      <c r="D210" s="171"/>
      <c r="E210" s="174"/>
      <c r="F210" s="174"/>
      <c r="G210" s="174"/>
      <c r="H210" s="174"/>
      <c r="I210" s="174"/>
    </row>
    <row r="211" ht="13.800000000000001">
      <c r="A211" s="71"/>
      <c r="B211" s="71"/>
      <c r="C211" s="71"/>
      <c r="D211" s="171"/>
      <c r="E211" s="174"/>
      <c r="F211" s="174"/>
      <c r="G211" s="174"/>
      <c r="H211" s="174"/>
      <c r="I211" s="174"/>
    </row>
    <row r="212" ht="13.800000000000001">
      <c r="A212" s="71"/>
      <c r="B212" s="71"/>
      <c r="C212" s="71"/>
      <c r="D212" s="171"/>
      <c r="E212" s="174"/>
      <c r="F212" s="174"/>
      <c r="G212" s="174"/>
      <c r="H212" s="174"/>
      <c r="I212" s="174"/>
    </row>
    <row r="213" ht="13.800000000000001">
      <c r="A213" s="71"/>
      <c r="B213" s="71"/>
      <c r="C213" s="71"/>
      <c r="D213" s="171"/>
      <c r="E213" s="174"/>
      <c r="F213" s="174"/>
      <c r="G213" s="174"/>
      <c r="H213" s="174"/>
      <c r="I213" s="174"/>
    </row>
    <row r="214" ht="13.800000000000001">
      <c r="A214" s="71"/>
      <c r="B214" s="71"/>
      <c r="C214" s="71"/>
      <c r="D214" s="171"/>
      <c r="E214" s="174"/>
      <c r="F214" s="174"/>
      <c r="G214" s="174"/>
      <c r="H214" s="174"/>
      <c r="I214" s="174"/>
    </row>
    <row r="215" ht="12.75" customHeight="1">
      <c r="E215" s="174"/>
      <c r="F215" s="174"/>
      <c r="G215" s="174"/>
      <c r="H215" s="174"/>
      <c r="I215" s="174"/>
    </row>
    <row r="216" ht="12.75" customHeight="1">
      <c r="E216" s="174"/>
      <c r="F216" s="174"/>
      <c r="G216" s="174"/>
      <c r="H216" s="174"/>
      <c r="I216" s="174"/>
    </row>
    <row r="217" ht="12.75" customHeight="1">
      <c r="E217" s="174"/>
      <c r="F217" s="174"/>
      <c r="G217" s="174"/>
      <c r="H217" s="174"/>
      <c r="I217" s="174"/>
    </row>
    <row r="218" ht="12.75" customHeight="1">
      <c r="E218" s="174"/>
      <c r="F218" s="174"/>
      <c r="G218" s="174"/>
      <c r="H218" s="174"/>
      <c r="I218" s="174"/>
    </row>
    <row r="219" ht="12.75" customHeight="1">
      <c r="E219" s="174"/>
      <c r="F219" s="174"/>
      <c r="G219" s="174"/>
      <c r="H219" s="174"/>
      <c r="I219" s="174"/>
    </row>
    <row r="220" ht="12.75" customHeight="1">
      <c r="E220" s="174"/>
      <c r="F220" s="174"/>
      <c r="G220" s="174"/>
      <c r="H220" s="174"/>
      <c r="I220" s="174"/>
    </row>
    <row r="221" ht="12.75" customHeight="1">
      <c r="E221" s="174"/>
      <c r="F221" s="174"/>
      <c r="G221" s="174"/>
      <c r="H221" s="174"/>
      <c r="I221" s="174"/>
    </row>
    <row r="222" ht="12.75" customHeight="1">
      <c r="E222" s="174"/>
      <c r="F222" s="174"/>
      <c r="G222" s="174"/>
      <c r="H222" s="174"/>
      <c r="I222" s="174"/>
    </row>
    <row r="223" ht="12.75" customHeight="1">
      <c r="E223" s="174"/>
      <c r="F223" s="174"/>
      <c r="G223" s="174"/>
      <c r="H223" s="174"/>
      <c r="I223" s="174"/>
    </row>
    <row r="224" ht="12.75" customHeight="1">
      <c r="E224" s="174"/>
      <c r="F224" s="174"/>
      <c r="G224" s="174"/>
      <c r="H224" s="174"/>
      <c r="I224" s="174"/>
    </row>
    <row r="225" ht="12.75" customHeight="1">
      <c r="E225" s="174"/>
      <c r="F225" s="174"/>
      <c r="G225" s="174"/>
      <c r="H225" s="174"/>
      <c r="I225" s="174"/>
    </row>
    <row r="226" ht="12.75" customHeight="1">
      <c r="E226" s="174"/>
      <c r="F226" s="174"/>
      <c r="G226" s="174"/>
      <c r="H226" s="174"/>
      <c r="I226" s="174"/>
    </row>
    <row r="227" ht="12.75" customHeight="1">
      <c r="E227" s="174"/>
      <c r="F227" s="174"/>
      <c r="G227" s="174"/>
      <c r="H227" s="174"/>
      <c r="I227" s="174"/>
    </row>
    <row r="228" ht="12.75" customHeight="1">
      <c r="E228" s="174"/>
      <c r="F228" s="174"/>
      <c r="G228" s="174"/>
      <c r="H228" s="174"/>
      <c r="I228" s="174"/>
    </row>
    <row r="229" ht="12.75" customHeight="1">
      <c r="E229" s="174"/>
      <c r="F229" s="174"/>
      <c r="G229" s="174"/>
      <c r="H229" s="174"/>
      <c r="I229" s="174"/>
    </row>
    <row r="230" ht="12.75" customHeight="1">
      <c r="E230" s="174"/>
      <c r="F230" s="174"/>
      <c r="G230" s="174"/>
      <c r="H230" s="174"/>
      <c r="I230" s="174"/>
    </row>
    <row r="231" ht="12.75" customHeight="1">
      <c r="E231" s="174"/>
      <c r="F231" s="174"/>
      <c r="G231" s="174"/>
      <c r="H231" s="174"/>
      <c r="I231" s="174"/>
    </row>
    <row r="232" ht="12.75" customHeight="1">
      <c r="E232" s="174"/>
      <c r="F232" s="174"/>
      <c r="G232" s="174"/>
      <c r="H232" s="174"/>
      <c r="I232" s="174"/>
    </row>
    <row r="233" ht="12.75" customHeight="1">
      <c r="E233" s="174"/>
      <c r="F233" s="174"/>
      <c r="G233" s="174"/>
      <c r="H233" s="174"/>
      <c r="I233" s="174"/>
    </row>
    <row r="234" ht="12.75" customHeight="1">
      <c r="E234" s="174"/>
      <c r="F234" s="174"/>
      <c r="G234" s="174"/>
      <c r="H234" s="174"/>
      <c r="I234" s="174"/>
    </row>
    <row r="235" ht="12.75" customHeight="1">
      <c r="E235" s="174"/>
      <c r="F235" s="174"/>
      <c r="G235" s="174"/>
      <c r="H235" s="174"/>
      <c r="I235" s="174"/>
    </row>
    <row r="236" ht="12.75" customHeight="1">
      <c r="E236" s="174"/>
      <c r="F236" s="174"/>
      <c r="G236" s="174"/>
      <c r="H236" s="174"/>
      <c r="I236" s="174"/>
    </row>
    <row r="237" ht="12.75" customHeight="1">
      <c r="E237" s="174"/>
      <c r="F237" s="174"/>
      <c r="G237" s="174"/>
      <c r="H237" s="174"/>
      <c r="I237" s="174"/>
    </row>
    <row r="238" ht="12.75" customHeight="1">
      <c r="E238" s="174"/>
      <c r="F238" s="174"/>
      <c r="G238" s="174"/>
      <c r="H238" s="174"/>
      <c r="I238" s="174"/>
    </row>
    <row r="239" ht="12.75" customHeight="1">
      <c r="E239" s="174"/>
      <c r="F239" s="174"/>
      <c r="G239" s="174"/>
      <c r="H239" s="174"/>
      <c r="I239" s="174"/>
    </row>
    <row r="240" ht="12.75" customHeight="1">
      <c r="E240" s="174"/>
      <c r="F240" s="174"/>
      <c r="G240" s="174"/>
      <c r="H240" s="174"/>
      <c r="I240" s="174"/>
    </row>
    <row r="241" ht="12.75" customHeight="1">
      <c r="E241" s="174"/>
      <c r="F241" s="174"/>
      <c r="G241" s="174"/>
      <c r="H241" s="174"/>
      <c r="I241" s="174"/>
    </row>
    <row r="242" ht="12.75" customHeight="1">
      <c r="E242" s="174"/>
      <c r="F242" s="174"/>
      <c r="G242" s="174"/>
      <c r="H242" s="174"/>
      <c r="I242" s="174"/>
    </row>
  </sheetData>
  <autoFilter ref="A5:I151"/>
  <mergeCells count="40">
    <mergeCell ref="A3:I3"/>
    <mergeCell ref="A7:B9"/>
    <mergeCell ref="A11:B20"/>
    <mergeCell ref="A22:B24"/>
    <mergeCell ref="A26:B28"/>
    <mergeCell ref="A30:B33"/>
    <mergeCell ref="A35:B37"/>
    <mergeCell ref="A39:B42"/>
    <mergeCell ref="A44:B46"/>
    <mergeCell ref="A48:B50"/>
    <mergeCell ref="A52:B54"/>
    <mergeCell ref="A56:B58"/>
    <mergeCell ref="A60:B62"/>
    <mergeCell ref="A64:B66"/>
    <mergeCell ref="A69:B71"/>
    <mergeCell ref="A73:B75"/>
    <mergeCell ref="A77:B80"/>
    <mergeCell ref="A82:B84"/>
    <mergeCell ref="A86:B89"/>
    <mergeCell ref="A91:B94"/>
    <mergeCell ref="A96:B98"/>
    <mergeCell ref="A100:B101"/>
    <mergeCell ref="A103:B105"/>
    <mergeCell ref="A107:B110"/>
    <mergeCell ref="A112:B114"/>
    <mergeCell ref="A116:B119"/>
    <mergeCell ref="A121:B122"/>
    <mergeCell ref="A124:B124"/>
    <mergeCell ref="A126:B127"/>
    <mergeCell ref="A129:B132"/>
    <mergeCell ref="A134:B136"/>
    <mergeCell ref="A137:C137"/>
    <mergeCell ref="A138:C138"/>
    <mergeCell ref="A139:B142"/>
    <mergeCell ref="A143:C143"/>
    <mergeCell ref="A144:B148"/>
    <mergeCell ref="A150:H150"/>
    <mergeCell ref="A151:H151"/>
    <mergeCell ref="A156:C156"/>
    <mergeCell ref="A157:B160"/>
  </mergeCells>
  <printOptions headings="0" gridLines="0"/>
  <pageMargins left="0.39370078740157477" right="0.27559055118110237" top="0.39370078740157477" bottom="0.39370078740157477" header="0.19684999999999997" footer="0.19684999999999997"/>
  <pageSetup paperSize="9" scale="67" firstPageNumber="1" fitToWidth="1" fitToHeight="0" pageOrder="downThenOver" orientation="portrait" usePrinterDefaults="1" blackAndWhite="0" draft="0" cellComments="none" useFirstPageNumber="1" errors="displayed" horizontalDpi="65534" verticalDpi="65534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BSS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Arseniy Gshyan</dc:creator>
  <cp:lastModifiedBy>popova-olva</cp:lastModifiedBy>
  <cp:revision>35</cp:revision>
  <dcterms:created xsi:type="dcterms:W3CDTF">2002-03-11T10:22:00Z</dcterms:created>
  <dcterms:modified xsi:type="dcterms:W3CDTF">2026-06-09T11:43:35Z</dcterms:modified>
  <cp:version>983040</cp:version>
</cp:coreProperties>
</file>