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По ГРБС и источникам" sheetId="1" state="visible" r:id="rId1"/>
  </sheets>
  <definedNames>
    <definedName name="_xlnm._FilterDatabase" localSheetId="0" hidden="1">'По ГРБС и источникам'!$A$5:$I$5</definedName>
    <definedName name="Print_Titles" localSheetId="0" hidden="0">'По ГРБС и источникам'!$5:$5</definedName>
    <definedName name="_xlnm.Print_Area" localSheetId="0">'По ГРБС и источникам'!$A$1:$I$161</definedName>
    <definedName name="_xlnm._FilterDatabase" localSheetId="0" hidden="1">'По ГРБС и источникам'!$A$5:$I$5</definedName>
  </definedNames>
  <calcPr/>
</workbook>
</file>

<file path=xl/sharedStrings.xml><?xml version="1.0" encoding="utf-8"?>
<sst xmlns="http://schemas.openxmlformats.org/spreadsheetml/2006/main" count="130" uniqueCount="130">
  <si>
    <t xml:space="preserve">Приложение 2</t>
  </si>
  <si>
    <t xml:space="preserve">к пояснительной записке</t>
  </si>
  <si>
    <t xml:space="preserve">Оперативный анализ исполнения бюджета города Перми по расходам на 1 июля 2025 года</t>
  </si>
  <si>
    <t>тыс.руб.</t>
  </si>
  <si>
    <t>КВСР</t>
  </si>
  <si>
    <t xml:space="preserve">Наименование ГРБС</t>
  </si>
  <si>
    <t xml:space="preserve">Источники финансирования</t>
  </si>
  <si>
    <t xml:space="preserve">Ассигнования 2025 года</t>
  </si>
  <si>
    <t xml:space="preserve">Кассовый план января-июня 2025 года</t>
  </si>
  <si>
    <t xml:space="preserve">Кассовый расход на 01.07.2025</t>
  </si>
  <si>
    <t xml:space="preserve">% выпол-нения кассового плана января-июня 2025 года</t>
  </si>
  <si>
    <t xml:space="preserve">% выпол-нения годовых  ассигно-ваний</t>
  </si>
  <si>
    <t xml:space="preserve">Отклонение от установ-ленного уровня выполнения плана (95%)*</t>
  </si>
  <si>
    <t>163</t>
  </si>
  <si>
    <t xml:space="preserve">Департамент имущественных отношений администрации г.Перми</t>
  </si>
  <si>
    <t xml:space="preserve">Итого по КВСР 163 в т.ч.:</t>
  </si>
  <si>
    <t xml:space="preserve">расходы местного бюджета</t>
  </si>
  <si>
    <t xml:space="preserve">расходы, переданные из краевого бюджета на выполнение полномочий городского округа</t>
  </si>
  <si>
    <t xml:space="preserve">справочно: бюджетные инвестиции</t>
  </si>
  <si>
    <t>902</t>
  </si>
  <si>
    <t xml:space="preserve">Департамент финансов администрации г. Перми</t>
  </si>
  <si>
    <t xml:space="preserve">Итого по КВСР 902 в т.ч.:</t>
  </si>
  <si>
    <t xml:space="preserve">расходы местного бюджета без учета зарезервированных средств</t>
  </si>
  <si>
    <t xml:space="preserve">Содержание муниципальных органов города Перми</t>
  </si>
  <si>
    <t xml:space="preserve">Обеспечение деятельности (оказание услуг, выполнение работ) муницип.учреждений (организаций)- МКУ ЦБ</t>
  </si>
  <si>
    <t xml:space="preserve">Мероприятия, связанные с профилактикой распространения коронавирусной инфекции</t>
  </si>
  <si>
    <t xml:space="preserve">Мероприятия в сфере применения информационных технологий</t>
  </si>
  <si>
    <t xml:space="preserve">Исполнение обязательств по обслуживанию муниципального долга</t>
  </si>
  <si>
    <t xml:space="preserve">Средства на исполнение судебных актов, вступивших в законную силу</t>
  </si>
  <si>
    <t xml:space="preserve">расходы местного бюджета по зарезервированным средствам</t>
  </si>
  <si>
    <t xml:space="preserve">Резервный фонд администрации города Перми</t>
  </si>
  <si>
    <t>903</t>
  </si>
  <si>
    <t xml:space="preserve">Департамент градостроительства и архитектуры администрации города Перми</t>
  </si>
  <si>
    <t xml:space="preserve">Итого по КВСР 903 в т.ч.:</t>
  </si>
  <si>
    <t xml:space="preserve">расходы по выполнению госполномочий</t>
  </si>
  <si>
    <t xml:space="preserve">Управление записи актов гражданского состояния администрации города Перми</t>
  </si>
  <si>
    <t xml:space="preserve">Итого по КВСР 910 в т.ч.:</t>
  </si>
  <si>
    <t>915</t>
  </si>
  <si>
    <t xml:space="preserve">Управление по экологии и природопользованию администрации г. Перми</t>
  </si>
  <si>
    <t xml:space="preserve">Итого по КВСР 915 в т.ч.:</t>
  </si>
  <si>
    <t xml:space="preserve">Департамент культуры и молодежной политики администрации города Перми</t>
  </si>
  <si>
    <t xml:space="preserve">Итого по КВСР 924 в т.ч.:</t>
  </si>
  <si>
    <t>930</t>
  </si>
  <si>
    <t xml:space="preserve">Департамент образования администрации г.Перми</t>
  </si>
  <si>
    <t xml:space="preserve">Итого по КВСР 930 в т.ч.:</t>
  </si>
  <si>
    <t>931</t>
  </si>
  <si>
    <t xml:space="preserve">Администрация Ленинского района</t>
  </si>
  <si>
    <t xml:space="preserve">Итого по КВСР 931 в т.ч.:</t>
  </si>
  <si>
    <t>932</t>
  </si>
  <si>
    <t xml:space="preserve">Администрация Свердловского района</t>
  </si>
  <si>
    <t xml:space="preserve">Итого по КВСР 932 в т.ч.:</t>
  </si>
  <si>
    <t>933</t>
  </si>
  <si>
    <t xml:space="preserve">Администрация Мотовилихинского района</t>
  </si>
  <si>
    <t xml:space="preserve">Итого по КВСР 933 в т.ч.:</t>
  </si>
  <si>
    <t>934</t>
  </si>
  <si>
    <t xml:space="preserve">Администрация Дзержинского района</t>
  </si>
  <si>
    <t xml:space="preserve">Итого по КВСР 934 в т.ч.:</t>
  </si>
  <si>
    <t>935</t>
  </si>
  <si>
    <t xml:space="preserve">Администрация Индустриального района</t>
  </si>
  <si>
    <t xml:space="preserve">Итого по КВСР 935 в т.ч.:</t>
  </si>
  <si>
    <t>936</t>
  </si>
  <si>
    <t xml:space="preserve">Администрация Кировского района</t>
  </si>
  <si>
    <t xml:space="preserve">Итого по КВСР 936 в т.ч.:</t>
  </si>
  <si>
    <t>937</t>
  </si>
  <si>
    <t xml:space="preserve">Администрация Орджоникидзевского района</t>
  </si>
  <si>
    <t xml:space="preserve">Итого по КВСР 937 в т.ч.:</t>
  </si>
  <si>
    <t>938</t>
  </si>
  <si>
    <t xml:space="preserve">Администрация поселка Новые Ляды</t>
  </si>
  <si>
    <t xml:space="preserve">Итого по КВСР 938 в т.ч.:</t>
  </si>
  <si>
    <t>940</t>
  </si>
  <si>
    <t xml:space="preserve">Департамент жилищно-коммунального хозяйства администрации города Перми</t>
  </si>
  <si>
    <t xml:space="preserve">Итого по КВСР 940 в т.ч.:</t>
  </si>
  <si>
    <t>942</t>
  </si>
  <si>
    <t xml:space="preserve">Управление капитального строительства администрации г.Перми</t>
  </si>
  <si>
    <t xml:space="preserve">Итого по КВСР 942 в т.ч.:</t>
  </si>
  <si>
    <t>944</t>
  </si>
  <si>
    <t xml:space="preserve">Департамент дорог                        и благоустройства администрации г.Перми</t>
  </si>
  <si>
    <t xml:space="preserve">Итого по КВСР 944 в т.ч.:</t>
  </si>
  <si>
    <t xml:space="preserve">Итого по КВСР 944 (без учета средств на строительство трамвайных путей между станциями Пермь II и Пермь I) в т.ч.:</t>
  </si>
  <si>
    <t xml:space="preserve">расходы, переданные из краевого бюджета на выполнение полномочий городского округа (без учета средств на строительство трамв.путей между станц.ПермьII и ПермьI) </t>
  </si>
  <si>
    <t xml:space="preserve">справочно: бюджетные инвестиции (без учета средств на строительство трамвайных путей между станциями Пермь II и Пермь I) </t>
  </si>
  <si>
    <t>945</t>
  </si>
  <si>
    <t xml:space="preserve">Департамент транспорта администрации г.Перми</t>
  </si>
  <si>
    <t xml:space="preserve">Итого по КВСР 945 в т.ч.:</t>
  </si>
  <si>
    <t>950</t>
  </si>
  <si>
    <t xml:space="preserve">Контрольный департамент администрации г.Перми</t>
  </si>
  <si>
    <t xml:space="preserve">Итого по КВСР 950 в т.ч.:</t>
  </si>
  <si>
    <t>951</t>
  </si>
  <si>
    <t xml:space="preserve">Департамент экономики и промышленной политики администрации г.Перми</t>
  </si>
  <si>
    <t xml:space="preserve">Итого по КВСР 951 в т.ч.:</t>
  </si>
  <si>
    <t>955</t>
  </si>
  <si>
    <t xml:space="preserve">Департамент социальной политики администрации г.Перми</t>
  </si>
  <si>
    <t xml:space="preserve">Итого по КВСР 955 в т.ч.:</t>
  </si>
  <si>
    <t>964</t>
  </si>
  <si>
    <t xml:space="preserve">Департамент общественной безопасности администрации г.Перми</t>
  </si>
  <si>
    <t xml:space="preserve">Итого по КВСР 964 в т.ч.:</t>
  </si>
  <si>
    <t>975</t>
  </si>
  <si>
    <t xml:space="preserve">Администрация города Перми</t>
  </si>
  <si>
    <t xml:space="preserve">Итого по КВСР 975 в т.ч.:</t>
  </si>
  <si>
    <t>976</t>
  </si>
  <si>
    <t xml:space="preserve">Комитет по физической культуре и спорту администрации г. Перми</t>
  </si>
  <si>
    <t xml:space="preserve">Итого по КВСР 976 в т.ч.:</t>
  </si>
  <si>
    <t>977</t>
  </si>
  <si>
    <t xml:space="preserve">Контрольно-счетная палата города Перми</t>
  </si>
  <si>
    <t xml:space="preserve">Итого по КВСР 977 в т.ч.:</t>
  </si>
  <si>
    <t>978</t>
  </si>
  <si>
    <t xml:space="preserve">Городская избирательная комиссия города Перми</t>
  </si>
  <si>
    <t xml:space="preserve">Итого по КВСР 978 в т.ч.:</t>
  </si>
  <si>
    <t>985</t>
  </si>
  <si>
    <t xml:space="preserve">Пермская городская Дума</t>
  </si>
  <si>
    <t xml:space="preserve">Итого по КВСР 985 в т.ч.:</t>
  </si>
  <si>
    <t>991</t>
  </si>
  <si>
    <t xml:space="preserve">Управление жилищных отношений администрации г.Перми</t>
  </si>
  <si>
    <t xml:space="preserve">Итого по КВСР 991 в т.ч.:</t>
  </si>
  <si>
    <t>992</t>
  </si>
  <si>
    <t xml:space="preserve">Департамент земельных отношений администрации г. Перми</t>
  </si>
  <si>
    <t xml:space="preserve">Итого по КВСР 992 в т.ч.:</t>
  </si>
  <si>
    <t xml:space="preserve">Нераспределенные МБТ </t>
  </si>
  <si>
    <t>х</t>
  </si>
  <si>
    <t xml:space="preserve">Cофинансирование проекта инициативного бюджетирования                                                                                                                         (расходы за счет безвозмездных поступлений от физических лиц)</t>
  </si>
  <si>
    <t xml:space="preserve">Всего расходов без учета зарезервированных средств</t>
  </si>
  <si>
    <t xml:space="preserve">Всего расходов без учета зарезервированных средств (без учета средств на строительство трамвайных путей между станциями Пермь II и Пермь I) </t>
  </si>
  <si>
    <t xml:space="preserve">в том числе:</t>
  </si>
  <si>
    <t xml:space="preserve">расходы, переданные из краевого бюджета на выполнение полномочий городского округа (без учета средств на строительство трамвайных путей между станциями Пермь II и Пермь I) </t>
  </si>
  <si>
    <t xml:space="preserve">ВСЕГО РАСХОДОВ</t>
  </si>
  <si>
    <t xml:space="preserve">ВСЕГО РАСХОДОВ (без учета средств на строительство трамвайных путей между станциями Пермь II и Пермь I) </t>
  </si>
  <si>
    <t xml:space="preserve">расходы  местного бюджета с учетом зарезервированных средств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</si>
  <si>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</si>
  <si>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* -  годовые ассигнования и кассовый план ГРБС в части расходов за счет средств краевого бюджета, передаваемых на выполнение гос.полномочий и полномочий городского округа, будут уточняться. </t>
  </si>
  <si>
    <t xml:space="preserve"> *   расчётный уровень установлен исходя из 95,0 % исполнения кассового плана по расходам за январь-июнь 2025 года.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</si>
</sst>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2">
    <numFmt numFmtId="160" formatCode="#,##0.0"/>
    <numFmt numFmtId="161" formatCode="#,##0.000"/>
  </numFmts>
  <fonts count="32">
    <font>
      <sz val="10.000000"/>
      <color theme="1"/>
      <name val="Arial"/>
    </font>
    <font>
      <sz val="10.000000"/>
      <name val="Times New Roman"/>
    </font>
    <font>
      <sz val="10.000000"/>
      <name val="Arial"/>
    </font>
    <font>
      <sz val="11.000000"/>
      <name val="Times New Roman"/>
    </font>
    <font>
      <b/>
      <sz val="12.000000"/>
      <name val="Times New Roman"/>
    </font>
    <font>
      <b/>
      <sz val="10.000000"/>
      <name val="Times New Roman"/>
    </font>
    <font>
      <b/>
      <sz val="9.000000"/>
      <name val="Times New Roman"/>
    </font>
    <font>
      <b/>
      <sz val="11.000000"/>
      <name val="Times New Roman"/>
    </font>
    <font>
      <sz val="11.000000"/>
      <name val="Arial"/>
    </font>
    <font>
      <b/>
      <sz val="10.000000"/>
      <name val="Arial"/>
    </font>
    <font>
      <sz val="10.000000"/>
      <color indexed="2"/>
      <name val="Arial"/>
    </font>
    <font>
      <i/>
      <sz val="10.000000"/>
      <name val="Times New Roman"/>
    </font>
    <font>
      <i/>
      <sz val="10.000000"/>
      <name val="Arial"/>
    </font>
    <font>
      <sz val="10.000000"/>
      <color rgb="FFC00000"/>
      <name val="Arial"/>
    </font>
    <font>
      <sz val="10.000000"/>
      <color rgb="FFC00000"/>
      <name val="Times New Roman"/>
    </font>
    <font>
      <b/>
      <sz val="10.000000"/>
      <color indexed="2"/>
      <name val="Arial"/>
    </font>
    <font>
      <i/>
      <sz val="10.000000"/>
      <color rgb="FFC00000"/>
      <name val="Times New Roman"/>
    </font>
    <font>
      <i/>
      <sz val="10.000000"/>
      <color indexed="2"/>
      <name val="Arial"/>
    </font>
    <font>
      <sz val="10.000000"/>
      <color rgb="FF7030A0"/>
      <name val="Times New Roman"/>
    </font>
    <font>
      <sz val="10.000000"/>
      <color indexed="30"/>
      <name val="Arial"/>
    </font>
    <font>
      <sz val="10.000000"/>
      <color indexed="60"/>
      <name val="Arial"/>
    </font>
    <font>
      <b/>
      <sz val="11.000000"/>
      <color rgb="FFC00000"/>
      <name val="Times New Roman"/>
    </font>
    <font>
      <b/>
      <sz val="10.000000"/>
      <color rgb="FFC00000"/>
      <name val="Times New Roman"/>
    </font>
    <font>
      <b/>
      <sz val="8.000000"/>
      <name val="Times New Roman"/>
    </font>
    <font>
      <sz val="10.000000"/>
      <color rgb="FF7030A0"/>
      <name val="Arial"/>
    </font>
    <font>
      <b/>
      <sz val="10.000000"/>
      <color rgb="FF7030A0"/>
      <name val="Times New Roman"/>
    </font>
    <font>
      <b/>
      <i/>
      <sz val="12.000000"/>
      <name val="Times New Roman"/>
    </font>
    <font>
      <b/>
      <i/>
      <sz val="11.000000"/>
      <name val="Times New Roman"/>
    </font>
    <font>
      <b/>
      <i/>
      <sz val="11.000000"/>
      <color rgb="FFC00000"/>
      <name val="Times New Roman"/>
    </font>
    <font>
      <b/>
      <i/>
      <sz val="10.000000"/>
      <name val="Times New Roman"/>
    </font>
    <font>
      <sz val="11.000000"/>
      <color rgb="FFC00000"/>
      <name val="Times New Roman"/>
    </font>
    <font>
      <sz val="10.000000"/>
      <color indexed="2"/>
      <name val="Times New Roman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5"/>
      </patternFill>
    </fill>
    <fill>
      <patternFill patternType="solid">
        <fgColor theme="0" tint="-0.049989318521683403"/>
        <bgColor theme="0" tint="-0.049989318521683403"/>
      </patternFill>
    </fill>
    <fill>
      <patternFill patternType="solid">
        <fgColor theme="0" tint="-0.049958800012207406"/>
        <bgColor theme="0" tint="-0.049958800012207406"/>
      </patternFill>
    </fill>
    <fill>
      <patternFill patternType="solid">
        <fgColor theme="0"/>
        <bgColor theme="0"/>
      </patternFill>
    </fill>
    <fill>
      <patternFill patternType="solid">
        <fgColor theme="0" tint="0"/>
        <bgColor theme="0" tint="0"/>
      </patternFill>
    </fill>
    <fill>
      <patternFill patternType="solid">
        <fgColor indexed="42"/>
        <bgColor indexed="42"/>
      </patternFill>
    </fill>
  </fills>
  <borders count="25">
    <border>
      <left style="none"/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none"/>
      <top style="thin">
        <color auto="1"/>
      </top>
      <bottom style="none"/>
      <diagonal style="none"/>
    </border>
    <border>
      <left style="none"/>
      <right style="thin">
        <color auto="1"/>
      </right>
      <top style="thin">
        <color auto="1"/>
      </top>
      <bottom style="none"/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none"/>
      <top style="none"/>
      <bottom style="none"/>
      <diagonal style="none"/>
    </border>
    <border>
      <left style="none"/>
      <right style="thin">
        <color auto="1"/>
      </right>
      <top style="none"/>
      <bottom style="none"/>
      <diagonal style="none"/>
    </border>
    <border>
      <left style="thin">
        <color auto="1"/>
      </left>
      <right style="none"/>
      <top style="none"/>
      <bottom style="thin">
        <color auto="1"/>
      </bottom>
      <diagonal style="none"/>
    </border>
    <border>
      <left style="none"/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theme="1"/>
      </left>
      <right style="none"/>
      <top style="thin">
        <color theme="1"/>
      </top>
      <bottom style="none"/>
      <diagonal style="none"/>
    </border>
    <border>
      <left style="none"/>
      <right style="thin">
        <color theme="1"/>
      </right>
      <top style="thin">
        <color theme="1"/>
      </top>
      <bottom style="none"/>
      <diagonal style="none"/>
    </border>
    <border>
      <left style="thin">
        <color theme="1"/>
      </left>
      <right style="none"/>
      <top style="none"/>
      <bottom style="thin">
        <color theme="1"/>
      </bottom>
      <diagonal style="none"/>
    </border>
    <border>
      <left style="none"/>
      <right style="thin">
        <color theme="1"/>
      </right>
      <top style="none"/>
      <bottom style="thin">
        <color theme="1"/>
      </bottom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thin">
        <color theme="1"/>
      </left>
      <right style="thin">
        <color auto="1"/>
      </right>
      <top style="thin">
        <color theme="1"/>
      </top>
      <bottom style="thin">
        <color theme="1"/>
      </bottom>
      <diagonal style="none"/>
    </border>
    <border>
      <left style="thin">
        <color auto="1"/>
      </left>
      <right style="thin">
        <color theme="1"/>
      </right>
      <top style="thin">
        <color theme="1"/>
      </top>
      <bottom style="thin">
        <color theme="1"/>
      </bottom>
      <diagonal style="none"/>
    </border>
    <border>
      <left style="none"/>
      <right style="none"/>
      <top style="none"/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 style="none"/>
    </border>
    <border>
      <left style="none"/>
      <right style="none"/>
      <top style="thin">
        <color auto="1"/>
      </top>
      <bottom style="none"/>
      <diagonal style="none"/>
    </border>
  </borders>
  <cellStyleXfs count="1">
    <xf fontId="0" fillId="0" borderId="0" numFmtId="0" applyNumberFormat="1" applyFont="1" applyFill="1" applyBorder="1"/>
  </cellStyleXfs>
  <cellXfs count="239">
    <xf fontId="0" fillId="0" borderId="0" numFmtId="0" xfId="0"/>
    <xf fontId="1" fillId="2" borderId="0" numFmtId="160" xfId="0" applyNumberFormat="1" applyFont="1" applyFill="1"/>
    <xf fontId="2" fillId="2" borderId="0" numFmtId="160" xfId="0" applyNumberFormat="1" applyFont="1" applyFill="1"/>
    <xf fontId="2" fillId="0" borderId="0" numFmtId="160" xfId="0" applyNumberFormat="1" applyFont="1"/>
    <xf fontId="2" fillId="0" borderId="0" numFmtId="4" xfId="0" applyNumberFormat="1" applyFont="1"/>
    <xf fontId="2" fillId="0" borderId="0" numFmtId="160" xfId="0" applyNumberFormat="1" applyFont="1" applyAlignment="1">
      <alignment horizontal="center"/>
    </xf>
    <xf fontId="1" fillId="0" borderId="0" numFmtId="160" xfId="0" applyNumberFormat="1" applyFont="1"/>
    <xf fontId="3" fillId="0" borderId="0" numFmtId="160" xfId="0" applyNumberFormat="1" applyFont="1" applyAlignment="1">
      <alignment horizontal="right"/>
    </xf>
    <xf fontId="0" fillId="0" borderId="0" numFmtId="0" xfId="0"/>
    <xf fontId="4" fillId="0" borderId="0" numFmtId="160" xfId="0" applyNumberFormat="1" applyFont="1" applyAlignment="1">
      <alignment horizontal="center"/>
    </xf>
    <xf fontId="4" fillId="0" borderId="0" numFmtId="4" xfId="0" applyNumberFormat="1" applyFont="1" applyAlignment="1">
      <alignment horizontal="center"/>
    </xf>
    <xf fontId="5" fillId="0" borderId="0" numFmtId="160" xfId="0" applyNumberFormat="1" applyFont="1"/>
    <xf fontId="1" fillId="0" borderId="0" numFmtId="160" xfId="0" applyNumberFormat="1" applyFont="1" applyAlignment="1">
      <alignment horizontal="right"/>
    </xf>
    <xf fontId="1" fillId="0" borderId="0" numFmtId="160" xfId="0" applyNumberFormat="1" applyFont="1" applyAlignment="1">
      <alignment horizontal="center" vertical="center"/>
    </xf>
    <xf fontId="6" fillId="2" borderId="1" numFmtId="160" xfId="0" applyNumberFormat="1" applyFont="1" applyFill="1" applyBorder="1" applyAlignment="1">
      <alignment horizontal="center" vertical="center" wrapText="1"/>
    </xf>
    <xf fontId="6" fillId="0" borderId="1" numFmtId="160" xfId="0" applyNumberFormat="1" applyFont="1" applyBorder="1" applyAlignment="1">
      <alignment horizontal="center" vertical="center" wrapText="1"/>
    </xf>
    <xf fontId="6" fillId="0" borderId="1" numFmtId="4" xfId="0" applyNumberFormat="1" applyFont="1" applyBorder="1" applyAlignment="1">
      <alignment horizontal="center" vertical="center" wrapText="1"/>
    </xf>
    <xf fontId="2" fillId="0" borderId="0" numFmtId="0" xfId="0" applyFont="1"/>
    <xf fontId="5" fillId="0" borderId="1" numFmtId="160" xfId="0" applyNumberFormat="1" applyFont="1" applyBorder="1" applyAlignment="1">
      <alignment horizontal="center" vertical="center" wrapText="1"/>
    </xf>
    <xf fontId="5" fillId="0" borderId="1" numFmtId="160" xfId="0" applyNumberFormat="1" applyFont="1" applyBorder="1" applyAlignment="1">
      <alignment horizontal="left" vertical="center" wrapText="1"/>
    </xf>
    <xf fontId="7" fillId="0" borderId="1" numFmtId="160" xfId="0" applyNumberFormat="1" applyFont="1" applyBorder="1" applyAlignment="1" applyProtection="1">
      <alignment horizontal="center" vertical="center" wrapText="1"/>
    </xf>
    <xf fontId="7" fillId="0" borderId="1" numFmtId="4" xfId="0" applyNumberFormat="1" applyFont="1" applyBorder="1" applyAlignment="1" applyProtection="1">
      <alignment horizontal="center" vertical="center" wrapText="1"/>
    </xf>
    <xf fontId="7" fillId="2" borderId="1" numFmtId="160" xfId="0" applyNumberFormat="1" applyFont="1" applyFill="1" applyBorder="1" applyAlignment="1">
      <alignment horizontal="center" vertical="center"/>
    </xf>
    <xf fontId="8" fillId="0" borderId="0" numFmtId="0" xfId="0" applyFont="1"/>
    <xf fontId="9" fillId="0" borderId="0" numFmtId="0" xfId="0" applyFont="1"/>
    <xf fontId="5" fillId="0" borderId="2" numFmtId="160" xfId="0" applyNumberFormat="1" applyFont="1" applyBorder="1" applyAlignment="1">
      <alignment horizontal="center" vertical="center" wrapText="1"/>
    </xf>
    <xf fontId="5" fillId="0" borderId="3" numFmtId="160" xfId="0" applyNumberFormat="1" applyFont="1" applyBorder="1" applyAlignment="1">
      <alignment horizontal="center" vertical="center" wrapText="1"/>
    </xf>
    <xf fontId="1" fillId="0" borderId="4" numFmtId="160" xfId="0" applyNumberFormat="1" applyFont="1" applyBorder="1" applyAlignment="1">
      <alignment horizontal="left" vertical="center" wrapText="1"/>
    </xf>
    <xf fontId="1" fillId="0" borderId="0" numFmtId="160" xfId="0" applyNumberFormat="1" applyFont="1" applyAlignment="1" applyProtection="1">
      <alignment horizontal="center" vertical="center" wrapText="1"/>
    </xf>
    <xf fontId="1" fillId="0" borderId="1" numFmtId="160" xfId="0" applyNumberFormat="1" applyFont="1" applyBorder="1" applyAlignment="1" applyProtection="1">
      <alignment horizontal="center" vertical="center" wrapText="1"/>
    </xf>
    <xf fontId="1" fillId="0" borderId="1" numFmtId="4" xfId="0" applyNumberFormat="1" applyFont="1" applyBorder="1" applyAlignment="1" applyProtection="1">
      <alignment horizontal="center" vertical="center" wrapText="1"/>
    </xf>
    <xf fontId="1" fillId="2" borderId="1" numFmtId="160" xfId="0" applyNumberFormat="1" applyFont="1" applyFill="1" applyBorder="1" applyAlignment="1">
      <alignment horizontal="center" vertical="center"/>
    </xf>
    <xf fontId="10" fillId="0" borderId="0" numFmtId="0" xfId="0" applyFont="1"/>
    <xf fontId="5" fillId="0" borderId="5" numFmtId="160" xfId="0" applyNumberFormat="1" applyFont="1" applyBorder="1" applyAlignment="1">
      <alignment horizontal="center" vertical="center" wrapText="1"/>
    </xf>
    <xf fontId="5" fillId="0" borderId="6" numFmtId="160" xfId="0" applyNumberFormat="1" applyFont="1" applyBorder="1" applyAlignment="1">
      <alignment horizontal="center" vertical="center" wrapText="1"/>
    </xf>
    <xf fontId="5" fillId="0" borderId="7" numFmtId="160" xfId="0" applyNumberFormat="1" applyFont="1" applyBorder="1" applyAlignment="1">
      <alignment horizontal="center" vertical="center" wrapText="1"/>
    </xf>
    <xf fontId="5" fillId="0" borderId="8" numFmtId="160" xfId="0" applyNumberFormat="1" applyFont="1" applyBorder="1" applyAlignment="1">
      <alignment horizontal="center" vertical="center" wrapText="1"/>
    </xf>
    <xf fontId="11" fillId="3" borderId="1" numFmtId="160" xfId="0" applyNumberFormat="1" applyFont="1" applyFill="1" applyBorder="1" applyAlignment="1">
      <alignment horizontal="left" vertical="center" wrapText="1"/>
    </xf>
    <xf fontId="11" fillId="3" borderId="1" numFmtId="160" xfId="0" applyNumberFormat="1" applyFont="1" applyFill="1" applyBorder="1" applyAlignment="1" applyProtection="1">
      <alignment horizontal="center" vertical="center" wrapText="1"/>
    </xf>
    <xf fontId="11" fillId="4" borderId="1" numFmtId="4" xfId="0" applyNumberFormat="1" applyFont="1" applyFill="1" applyBorder="1" applyAlignment="1" applyProtection="1">
      <alignment horizontal="center" vertical="center" wrapText="1"/>
    </xf>
    <xf fontId="11" fillId="4" borderId="1" numFmtId="160" xfId="0" applyNumberFormat="1" applyFont="1" applyFill="1" applyBorder="1" applyAlignment="1" applyProtection="1">
      <alignment horizontal="center" vertical="center" wrapText="1"/>
    </xf>
    <xf fontId="11" fillId="4" borderId="1" numFmtId="160" xfId="0" applyNumberFormat="1" applyFont="1" applyFill="1" applyBorder="1" applyAlignment="1">
      <alignment horizontal="center" vertical="center"/>
    </xf>
    <xf fontId="7" fillId="0" borderId="9" numFmtId="160" xfId="0" applyNumberFormat="1" applyFont="1" applyBorder="1" applyAlignment="1" applyProtection="1">
      <alignment horizontal="center" vertical="center" wrapText="1"/>
    </xf>
    <xf fontId="1" fillId="0" borderId="2" numFmtId="160" xfId="0" applyNumberFormat="1" applyFont="1" applyBorder="1" applyAlignment="1">
      <alignment horizontal="center" vertical="center" wrapText="1"/>
    </xf>
    <xf fontId="1" fillId="0" borderId="3" numFmtId="160" xfId="0" applyNumberFormat="1" applyFont="1" applyBorder="1" applyAlignment="1">
      <alignment horizontal="center" vertical="center" wrapText="1"/>
    </xf>
    <xf fontId="11" fillId="5" borderId="10" numFmtId="160" xfId="0" applyNumberFormat="1" applyFont="1" applyFill="1" applyBorder="1" applyAlignment="1">
      <alignment horizontal="left" vertical="center" wrapText="1"/>
    </xf>
    <xf fontId="11" fillId="0" borderId="11" numFmtId="160" xfId="0" applyNumberFormat="1" applyFont="1" applyBorder="1" applyAlignment="1" applyProtection="1">
      <alignment horizontal="center" vertical="center" wrapText="1"/>
    </xf>
    <xf fontId="11" fillId="0" borderId="1" numFmtId="4" xfId="0" applyNumberFormat="1" applyFont="1" applyBorder="1" applyAlignment="1" applyProtection="1">
      <alignment horizontal="center" vertical="center" wrapText="1"/>
    </xf>
    <xf fontId="11" fillId="0" borderId="1" numFmtId="160" xfId="0" applyNumberFormat="1" applyFont="1" applyBorder="1" applyAlignment="1" applyProtection="1">
      <alignment horizontal="center" vertical="center" wrapText="1"/>
    </xf>
    <xf fontId="11" fillId="2" borderId="1" numFmtId="160" xfId="0" applyNumberFormat="1" applyFont="1" applyFill="1" applyBorder="1" applyAlignment="1">
      <alignment horizontal="center" vertical="center"/>
    </xf>
    <xf fontId="12" fillId="0" borderId="0" numFmtId="0" xfId="0" applyFont="1"/>
    <xf fontId="1" fillId="0" borderId="5" numFmtId="160" xfId="0" applyNumberFormat="1" applyFont="1" applyBorder="1" applyAlignment="1">
      <alignment horizontal="center" vertical="center" wrapText="1"/>
    </xf>
    <xf fontId="1" fillId="0" borderId="6" numFmtId="160" xfId="0" applyNumberFormat="1" applyFont="1" applyBorder="1" applyAlignment="1">
      <alignment horizontal="center" vertical="center" wrapText="1"/>
    </xf>
    <xf fontId="1" fillId="5" borderId="4" numFmtId="160" xfId="0" applyNumberFormat="1" applyFont="1" applyFill="1" applyBorder="1" applyAlignment="1">
      <alignment horizontal="left" vertical="center" wrapText="1"/>
    </xf>
    <xf fontId="1" fillId="0" borderId="12" numFmtId="160" xfId="0" applyNumberFormat="1" applyFont="1" applyBorder="1" applyAlignment="1" applyProtection="1">
      <alignment horizontal="center" vertical="center" wrapText="1"/>
    </xf>
    <xf fontId="13" fillId="0" borderId="0" numFmtId="0" xfId="0" applyFont="1"/>
    <xf fontId="14" fillId="0" borderId="5" numFmtId="160" xfId="0" applyNumberFormat="1" applyFont="1" applyBorder="1" applyAlignment="1">
      <alignment horizontal="center" vertical="center" wrapText="1"/>
    </xf>
    <xf fontId="14" fillId="0" borderId="6" numFmtId="160" xfId="0" applyNumberFormat="1" applyFont="1" applyBorder="1" applyAlignment="1">
      <alignment horizontal="center" vertical="center" wrapText="1"/>
    </xf>
    <xf fontId="14" fillId="5" borderId="4" numFmtId="160" xfId="0" applyNumberFormat="1" applyFont="1" applyFill="1" applyBorder="1" applyAlignment="1">
      <alignment horizontal="left" vertical="center" wrapText="1"/>
    </xf>
    <xf fontId="14" fillId="0" borderId="1" numFmtId="160" xfId="0" applyNumberFormat="1" applyFont="1" applyBorder="1" applyAlignment="1" applyProtection="1">
      <alignment horizontal="center" vertical="center" wrapText="1"/>
    </xf>
    <xf fontId="14" fillId="0" borderId="1" numFmtId="4" xfId="0" applyNumberFormat="1" applyFont="1" applyBorder="1" applyAlignment="1" applyProtection="1">
      <alignment horizontal="center" vertical="center" wrapText="1"/>
    </xf>
    <xf fontId="14" fillId="2" borderId="1" numFmtId="160" xfId="0" applyNumberFormat="1" applyFont="1" applyFill="1" applyBorder="1" applyAlignment="1">
      <alignment horizontal="center" vertical="center"/>
    </xf>
    <xf fontId="1" fillId="0" borderId="9" numFmtId="160" xfId="0" applyNumberFormat="1" applyFont="1" applyBorder="1" applyAlignment="1" applyProtection="1">
      <alignment horizontal="center" vertical="center" wrapText="1"/>
    </xf>
    <xf fontId="14" fillId="0" borderId="9" numFmtId="160" xfId="0" applyNumberFormat="1" applyFont="1" applyBorder="1" applyAlignment="1" applyProtection="1">
      <alignment horizontal="center" vertical="center" wrapText="1"/>
    </xf>
    <xf fontId="14" fillId="0" borderId="7" numFmtId="160" xfId="0" applyNumberFormat="1" applyFont="1" applyBorder="1" applyAlignment="1">
      <alignment horizontal="center" vertical="center" wrapText="1"/>
    </xf>
    <xf fontId="14" fillId="0" borderId="8" numFmtId="160" xfId="0" applyNumberFormat="1" applyFont="1" applyBorder="1" applyAlignment="1">
      <alignment horizontal="center" vertical="center" wrapText="1"/>
    </xf>
    <xf fontId="14" fillId="0" borderId="4" numFmtId="160" xfId="0" applyNumberFormat="1" applyFont="1" applyBorder="1" applyAlignment="1">
      <alignment horizontal="left" vertical="center" wrapText="1"/>
    </xf>
    <xf fontId="2" fillId="2" borderId="0" numFmtId="0" xfId="0" applyFont="1" applyFill="1"/>
    <xf fontId="1" fillId="0" borderId="1" numFmtId="160" xfId="0" applyNumberFormat="1" applyFont="1" applyBorder="1" applyAlignment="1">
      <alignment horizontal="left" vertical="center" wrapText="1"/>
    </xf>
    <xf fontId="10" fillId="2" borderId="0" numFmtId="0" xfId="0" applyFont="1" applyFill="1"/>
    <xf fontId="1" fillId="0" borderId="7" numFmtId="160" xfId="0" applyNumberFormat="1" applyFont="1" applyBorder="1" applyAlignment="1">
      <alignment horizontal="center" vertical="center" wrapText="1"/>
    </xf>
    <xf fontId="1" fillId="0" borderId="8" numFmtId="160" xfId="0" applyNumberFormat="1" applyFont="1" applyBorder="1" applyAlignment="1">
      <alignment horizontal="center" vertical="center" wrapText="1"/>
    </xf>
    <xf fontId="5" fillId="0" borderId="9" numFmtId="3" xfId="0" applyNumberFormat="1" applyFont="1" applyBorder="1" applyAlignment="1">
      <alignment horizontal="center" vertical="center" wrapText="1"/>
    </xf>
    <xf fontId="5" fillId="0" borderId="9" numFmtId="160" xfId="0" applyNumberFormat="1" applyFont="1" applyBorder="1" applyAlignment="1">
      <alignment horizontal="left" vertical="center" wrapText="1"/>
    </xf>
    <xf fontId="1" fillId="0" borderId="13" numFmtId="160" xfId="0" applyNumberFormat="1" applyFont="1" applyBorder="1" applyAlignment="1">
      <alignment horizontal="center" vertical="center" wrapText="1"/>
    </xf>
    <xf fontId="1" fillId="0" borderId="14" numFmtId="160" xfId="0" applyNumberFormat="1" applyFont="1" applyBorder="1" applyAlignment="1">
      <alignment horizontal="center" vertical="center" wrapText="1"/>
    </xf>
    <xf fontId="1" fillId="0" borderId="6" numFmtId="160" xfId="0" applyNumberFormat="1" applyFont="1" applyBorder="1" applyAlignment="1" applyProtection="1">
      <alignment horizontal="center" vertical="center" wrapText="1"/>
    </xf>
    <xf fontId="3" fillId="0" borderId="1" numFmtId="160" xfId="0" applyNumberFormat="1" applyFont="1" applyBorder="1" applyAlignment="1" applyProtection="1">
      <alignment horizontal="center" vertical="center" wrapText="1"/>
    </xf>
    <xf fontId="3" fillId="2" borderId="1" numFmtId="160" xfId="0" applyNumberFormat="1" applyFont="1" applyFill="1" applyBorder="1" applyAlignment="1">
      <alignment horizontal="center" vertical="center"/>
    </xf>
    <xf fontId="1" fillId="0" borderId="15" numFmtId="160" xfId="0" applyNumberFormat="1" applyFont="1" applyBorder="1" applyAlignment="1">
      <alignment horizontal="center" vertical="center" wrapText="1"/>
    </xf>
    <xf fontId="1" fillId="0" borderId="16" numFmtId="160" xfId="0" applyNumberFormat="1" applyFont="1" applyBorder="1" applyAlignment="1">
      <alignment horizontal="center" vertical="center" wrapText="1"/>
    </xf>
    <xf fontId="1" fillId="0" borderId="10" numFmtId="160" xfId="0" applyNumberFormat="1" applyFont="1" applyBorder="1" applyAlignment="1">
      <alignment horizontal="left" vertical="center" wrapText="1"/>
    </xf>
    <xf fontId="1" fillId="6" borderId="1" numFmtId="160" xfId="0" applyNumberFormat="1" applyFont="1" applyFill="1" applyBorder="1" applyAlignment="1" applyProtection="1">
      <alignment horizontal="center" vertical="center" wrapText="1"/>
    </xf>
    <xf fontId="1" fillId="0" borderId="4" numFmtId="160" xfId="0" applyNumberFormat="1" applyFont="1" applyBorder="1" applyAlignment="1" applyProtection="1">
      <alignment horizontal="center" vertical="center" wrapText="1"/>
    </xf>
    <xf fontId="5" fillId="0" borderId="7" numFmtId="160" xfId="0" applyNumberFormat="1" applyFont="1" applyBorder="1" applyAlignment="1">
      <alignment vertical="center" wrapText="1"/>
    </xf>
    <xf fontId="5" fillId="0" borderId="8" numFmtId="160" xfId="0" applyNumberFormat="1" applyFont="1" applyBorder="1" applyAlignment="1">
      <alignment vertical="center" wrapText="1"/>
    </xf>
    <xf fontId="5" fillId="0" borderId="9" numFmtId="160" xfId="0" applyNumberFormat="1" applyFont="1" applyBorder="1" applyAlignment="1">
      <alignment horizontal="center" vertical="center" wrapText="1"/>
    </xf>
    <xf fontId="15" fillId="0" borderId="0" numFmtId="0" xfId="0" applyFont="1"/>
    <xf fontId="1" fillId="0" borderId="11" numFmtId="4" xfId="0" applyNumberFormat="1" applyFont="1" applyBorder="1" applyAlignment="1" applyProtection="1">
      <alignment horizontal="center" vertical="center" wrapText="1"/>
    </xf>
    <xf fontId="1" fillId="0" borderId="4" numFmtId="4" xfId="0" applyNumberFormat="1" applyFont="1" applyBorder="1" applyAlignment="1" applyProtection="1">
      <alignment horizontal="center" vertical="center" wrapText="1"/>
    </xf>
    <xf fontId="11" fillId="4" borderId="1" numFmtId="160" xfId="0" applyNumberFormat="1" applyFont="1" applyFill="1" applyBorder="1" applyAlignment="1">
      <alignment horizontal="left" vertical="center" wrapText="1"/>
    </xf>
    <xf fontId="16" fillId="4" borderId="12" numFmtId="160" xfId="0" applyNumberFormat="1" applyFont="1" applyFill="1" applyBorder="1" applyAlignment="1" applyProtection="1">
      <alignment horizontal="center" vertical="center" wrapText="1"/>
    </xf>
    <xf fontId="14" fillId="4" borderId="1" numFmtId="4" xfId="0" applyNumberFormat="1" applyFont="1" applyFill="1" applyBorder="1" applyAlignment="1" applyProtection="1">
      <alignment horizontal="center" vertical="center" wrapText="1"/>
    </xf>
    <xf fontId="14" fillId="4" borderId="1" numFmtId="160" xfId="0" applyNumberFormat="1" applyFont="1" applyFill="1" applyBorder="1" applyAlignment="1" applyProtection="1">
      <alignment horizontal="center" vertical="center" wrapText="1"/>
    </xf>
    <xf fontId="14" fillId="4" borderId="1" numFmtId="160" xfId="0" applyNumberFormat="1" applyFont="1" applyFill="1" applyBorder="1" applyAlignment="1">
      <alignment horizontal="center" vertical="center"/>
    </xf>
    <xf fontId="7" fillId="0" borderId="9" numFmtId="4" xfId="0" applyNumberFormat="1" applyFont="1" applyBorder="1" applyAlignment="1" applyProtection="1">
      <alignment horizontal="center" vertical="center" wrapText="1"/>
    </xf>
    <xf fontId="1" fillId="0" borderId="1" numFmtId="160" xfId="0" applyNumberFormat="1" applyFont="1" applyBorder="1" applyAlignment="1">
      <alignment horizontal="center" vertical="center" wrapText="1"/>
    </xf>
    <xf fontId="1" fillId="0" borderId="17" numFmtId="160" xfId="0" applyNumberFormat="1" applyFont="1" applyBorder="1" applyAlignment="1" applyProtection="1">
      <alignment horizontal="center" vertical="center" wrapText="1"/>
    </xf>
    <xf fontId="1" fillId="0" borderId="11" numFmtId="160" xfId="0" applyNumberFormat="1" applyFont="1" applyBorder="1" applyAlignment="1" applyProtection="1">
      <alignment horizontal="center" vertical="center" wrapText="1"/>
    </xf>
    <xf fontId="1" fillId="2" borderId="4" numFmtId="160" xfId="0" applyNumberFormat="1" applyFont="1" applyFill="1" applyBorder="1" applyAlignment="1">
      <alignment horizontal="center" vertical="center"/>
    </xf>
    <xf fontId="1" fillId="0" borderId="3" numFmtId="160" xfId="0" applyNumberFormat="1" applyFont="1" applyBorder="1" applyAlignment="1">
      <alignment horizontal="left" vertical="center" wrapText="1"/>
    </xf>
    <xf fontId="1" fillId="6" borderId="11" numFmtId="160" xfId="0" applyNumberFormat="1" applyFont="1" applyFill="1" applyBorder="1" applyAlignment="1" applyProtection="1">
      <alignment horizontal="center" vertical="center" wrapText="1"/>
    </xf>
    <xf fontId="1" fillId="6" borderId="11" numFmtId="4" xfId="0" applyNumberFormat="1" applyFont="1" applyFill="1" applyBorder="1" applyAlignment="1" applyProtection="1">
      <alignment horizontal="center" vertical="center" wrapText="1"/>
    </xf>
    <xf fontId="1" fillId="0" borderId="7" numFmtId="160" xfId="0" applyNumberFormat="1" applyFont="1" applyBorder="1" applyAlignment="1">
      <alignment vertical="center" wrapText="1"/>
    </xf>
    <xf fontId="1" fillId="0" borderId="8" numFmtId="160" xfId="0" applyNumberFormat="1" applyFont="1" applyBorder="1" applyAlignment="1">
      <alignment vertical="center" wrapText="1"/>
    </xf>
    <xf fontId="11" fillId="4" borderId="4" numFmtId="160" xfId="0" applyNumberFormat="1" applyFont="1" applyFill="1" applyBorder="1" applyAlignment="1">
      <alignment horizontal="left" vertical="center" wrapText="1"/>
    </xf>
    <xf fontId="11" fillId="0" borderId="17" numFmtId="160" xfId="0" applyNumberFormat="1" applyFont="1" applyBorder="1" applyAlignment="1" applyProtection="1">
      <alignment horizontal="center" vertical="center" wrapText="1"/>
    </xf>
    <xf fontId="16" fillId="4" borderId="11" numFmtId="160" xfId="0" applyNumberFormat="1" applyFont="1" applyFill="1" applyBorder="1" applyAlignment="1" applyProtection="1">
      <alignment horizontal="center" vertical="center" wrapText="1"/>
    </xf>
    <xf fontId="11" fillId="4" borderId="11" numFmtId="4" xfId="0" applyNumberFormat="1" applyFont="1" applyFill="1" applyBorder="1" applyAlignment="1" applyProtection="1">
      <alignment horizontal="center" vertical="center" wrapText="1"/>
    </xf>
    <xf fontId="11" fillId="4" borderId="11" numFmtId="160" xfId="0" applyNumberFormat="1" applyFont="1" applyFill="1" applyBorder="1" applyAlignment="1" applyProtection="1">
      <alignment horizontal="center" vertical="center" wrapText="1"/>
    </xf>
    <xf fontId="11" fillId="4" borderId="4" numFmtId="160" xfId="0" applyNumberFormat="1" applyFont="1" applyFill="1" applyBorder="1" applyAlignment="1">
      <alignment horizontal="center" vertical="center"/>
    </xf>
    <xf fontId="5" fillId="0" borderId="12" numFmtId="160" xfId="0" applyNumberFormat="1" applyFont="1" applyBorder="1" applyAlignment="1">
      <alignment horizontal="center" vertical="center" wrapText="1"/>
    </xf>
    <xf fontId="5" fillId="0" borderId="12" numFmtId="160" xfId="0" applyNumberFormat="1" applyFont="1" applyBorder="1" applyAlignment="1">
      <alignment horizontal="left" vertical="center" wrapText="1"/>
    </xf>
    <xf fontId="7" fillId="0" borderId="17" numFmtId="160" xfId="0" applyNumberFormat="1" applyFont="1" applyBorder="1" applyAlignment="1" applyProtection="1">
      <alignment horizontal="center" vertical="center" wrapText="1"/>
    </xf>
    <xf fontId="7" fillId="0" borderId="11" numFmtId="160" xfId="0" applyNumberFormat="1" applyFont="1" applyBorder="1" applyAlignment="1" applyProtection="1">
      <alignment horizontal="center" vertical="center" wrapText="1"/>
    </xf>
    <xf fontId="7" fillId="0" borderId="11" numFmtId="4" xfId="0" applyNumberFormat="1" applyFont="1" applyBorder="1" applyAlignment="1" applyProtection="1">
      <alignment horizontal="center" vertical="center" wrapText="1"/>
    </xf>
    <xf fontId="7" fillId="2" borderId="4" numFmtId="160" xfId="0" applyNumberFormat="1" applyFont="1" applyFill="1" applyBorder="1" applyAlignment="1">
      <alignment horizontal="center" vertical="center"/>
    </xf>
    <xf fontId="1" fillId="0" borderId="12" numFmtId="4" xfId="0" applyNumberFormat="1" applyFont="1" applyBorder="1" applyAlignment="1" applyProtection="1">
      <alignment horizontal="center" vertical="center" wrapText="1"/>
    </xf>
    <xf fontId="1" fillId="0" borderId="1" numFmtId="161" xfId="0" applyNumberFormat="1" applyFont="1" applyBorder="1" applyAlignment="1" applyProtection="1">
      <alignment horizontal="center" vertical="center" wrapText="1"/>
    </xf>
    <xf fontId="1" fillId="6" borderId="0" numFmtId="4" xfId="0" applyNumberFormat="1" applyFont="1" applyFill="1" applyAlignment="1" applyProtection="1">
      <alignment horizontal="center" vertical="center" wrapText="1"/>
    </xf>
    <xf fontId="7" fillId="5" borderId="1" numFmtId="160" xfId="0" applyNumberFormat="1" applyFont="1" applyFill="1" applyBorder="1" applyAlignment="1" applyProtection="1">
      <alignment horizontal="center" vertical="center" wrapText="1"/>
    </xf>
    <xf fontId="1" fillId="0" borderId="12" numFmtId="160" xfId="0" applyNumberFormat="1" applyFont="1" applyBorder="1" applyAlignment="1">
      <alignment horizontal="left" vertical="center" wrapText="1"/>
    </xf>
    <xf fontId="1" fillId="5" borderId="1" numFmtId="160" xfId="0" applyNumberFormat="1" applyFont="1" applyFill="1" applyBorder="1" applyAlignment="1" applyProtection="1">
      <alignment horizontal="center" vertical="center" wrapText="1"/>
    </xf>
    <xf fontId="1" fillId="5" borderId="17" numFmtId="160" xfId="0" applyNumberFormat="1" applyFont="1" applyFill="1" applyBorder="1" applyAlignment="1" applyProtection="1">
      <alignment horizontal="center" vertical="center" wrapText="1"/>
    </xf>
    <xf fontId="1" fillId="2" borderId="1" numFmtId="4" xfId="0" applyNumberFormat="1" applyFont="1" applyFill="1" applyBorder="1" applyAlignment="1">
      <alignment horizontal="center" vertical="center"/>
    </xf>
    <xf fontId="5" fillId="0" borderId="18" numFmtId="160" xfId="0" applyNumberFormat="1" applyFont="1" applyBorder="1" applyAlignment="1">
      <alignment horizontal="center" vertical="center" wrapText="1"/>
    </xf>
    <xf fontId="5" fillId="0" borderId="19" numFmtId="160" xfId="0" applyNumberFormat="1" applyFont="1" applyBorder="1" applyAlignment="1">
      <alignment horizontal="left" vertical="center" wrapText="1"/>
    </xf>
    <xf fontId="5" fillId="0" borderId="4" numFmtId="160" xfId="0" applyNumberFormat="1" applyFont="1" applyBorder="1" applyAlignment="1">
      <alignment horizontal="left" vertical="center" wrapText="1"/>
    </xf>
    <xf fontId="1" fillId="6" borderId="17" numFmtId="160" xfId="0" applyNumberFormat="1" applyFont="1" applyFill="1" applyBorder="1" applyAlignment="1" applyProtection="1">
      <alignment horizontal="center" vertical="center" wrapText="1"/>
    </xf>
    <xf fontId="1" fillId="5" borderId="1" numFmtId="4" xfId="0" applyNumberFormat="1" applyFont="1" applyFill="1" applyBorder="1" applyAlignment="1" applyProtection="1">
      <alignment horizontal="center" vertical="center" wrapText="1"/>
    </xf>
    <xf fontId="11" fillId="4" borderId="3" numFmtId="160" xfId="0" applyNumberFormat="1" applyFont="1" applyFill="1" applyBorder="1" applyAlignment="1">
      <alignment horizontal="left" vertical="center" wrapText="1"/>
    </xf>
    <xf fontId="17" fillId="0" borderId="0" numFmtId="0" xfId="0" applyFont="1"/>
    <xf fontId="1" fillId="0" borderId="1" numFmtId="160" xfId="0" applyNumberFormat="1" applyFont="1" applyBorder="1" applyAlignment="1">
      <alignment horizontal="center" vertical="center"/>
    </xf>
    <xf fontId="18" fillId="0" borderId="1" numFmtId="160" xfId="0" applyNumberFormat="1" applyFont="1" applyBorder="1" applyAlignment="1">
      <alignment horizontal="left" vertical="center" wrapText="1"/>
    </xf>
    <xf fontId="16" fillId="4" borderId="1" numFmtId="160" xfId="0" applyNumberFormat="1" applyFont="1" applyFill="1" applyBorder="1" applyAlignment="1" applyProtection="1">
      <alignment horizontal="center" vertical="center" wrapText="1"/>
    </xf>
    <xf fontId="1" fillId="0" borderId="8" numFmtId="160" xfId="0" applyNumberFormat="1" applyFont="1" applyBorder="1" applyAlignment="1">
      <alignment horizontal="left" vertical="center" wrapText="1"/>
    </xf>
    <xf fontId="19" fillId="0" borderId="0" numFmtId="0" xfId="0" applyFont="1"/>
    <xf fontId="20" fillId="2" borderId="0" numFmtId="0" xfId="0" applyFont="1" applyFill="1"/>
    <xf fontId="21" fillId="0" borderId="1" numFmtId="160" xfId="0" applyNumberFormat="1" applyFont="1" applyBorder="1" applyAlignment="1" applyProtection="1">
      <alignment horizontal="center" vertical="center" wrapText="1"/>
    </xf>
    <xf fontId="5" fillId="0" borderId="17" numFmtId="160" xfId="0" applyNumberFormat="1" applyFont="1" applyBorder="1" applyAlignment="1">
      <alignment horizontal="center" vertical="center" wrapText="1"/>
    </xf>
    <xf fontId="5" fillId="0" borderId="4" numFmtId="160" xfId="0" applyNumberFormat="1" applyFont="1" applyBorder="1" applyAlignment="1">
      <alignment horizontal="center" vertical="center" wrapText="1"/>
    </xf>
    <xf fontId="5" fillId="0" borderId="1" numFmtId="4" xfId="0" applyNumberFormat="1" applyFont="1" applyBorder="1" applyAlignment="1" applyProtection="1">
      <alignment horizontal="center" vertical="center" wrapText="1"/>
    </xf>
    <xf fontId="5" fillId="0" borderId="1" numFmtId="160" xfId="0" applyNumberFormat="1" applyFont="1" applyBorder="1" applyAlignment="1" applyProtection="1">
      <alignment horizontal="center" vertical="center" wrapText="1"/>
    </xf>
    <xf fontId="5" fillId="2" borderId="1" numFmtId="160" xfId="0" applyNumberFormat="1" applyFont="1" applyFill="1" applyBorder="1" applyAlignment="1">
      <alignment horizontal="center" vertical="center"/>
    </xf>
    <xf fontId="5" fillId="0" borderId="20" numFmtId="160" xfId="0" applyNumberFormat="1" applyFont="1" applyBorder="1" applyAlignment="1">
      <alignment horizontal="center" vertical="center" wrapText="1"/>
    </xf>
    <xf fontId="22" fillId="0" borderId="1" numFmtId="160" xfId="0" applyNumberFormat="1" applyFont="1" applyBorder="1" applyAlignment="1" applyProtection="1">
      <alignment horizontal="center" vertical="center" wrapText="1"/>
    </xf>
    <xf fontId="5" fillId="0" borderId="0" numFmtId="160" xfId="0" applyNumberFormat="1" applyFont="1" applyAlignment="1">
      <alignment horizontal="center" vertical="center" wrapText="1"/>
    </xf>
    <xf fontId="5" fillId="0" borderId="9" numFmtId="160" xfId="0" applyNumberFormat="1" applyFont="1" applyBorder="1" applyAlignment="1" applyProtection="1">
      <alignment horizontal="center" vertical="center" wrapText="1"/>
    </xf>
    <xf fontId="22" fillId="0" borderId="9" numFmtId="160" xfId="0" applyNumberFormat="1" applyFont="1" applyBorder="1" applyAlignment="1" applyProtection="1">
      <alignment horizontal="center" vertical="center" wrapText="1"/>
    </xf>
    <xf fontId="1" fillId="0" borderId="9" numFmtId="4" xfId="0" applyNumberFormat="1" applyFont="1" applyBorder="1" applyAlignment="1" applyProtection="1">
      <alignment horizontal="center" vertical="center" wrapText="1"/>
    </xf>
    <xf fontId="1" fillId="2" borderId="9" numFmtId="160" xfId="0" applyNumberFormat="1" applyFont="1" applyFill="1" applyBorder="1" applyAlignment="1">
      <alignment horizontal="center" vertical="center"/>
    </xf>
    <xf fontId="4" fillId="0" borderId="21" numFmtId="160" xfId="0" applyNumberFormat="1" applyFont="1" applyBorder="1" applyAlignment="1">
      <alignment horizontal="center" vertical="center" wrapText="1"/>
    </xf>
    <xf fontId="4" fillId="0" borderId="22" numFmtId="160" xfId="0" applyNumberFormat="1" applyFont="1" applyBorder="1" applyAlignment="1">
      <alignment horizontal="center" vertical="center" wrapText="1"/>
    </xf>
    <xf fontId="7" fillId="5" borderId="22" numFmtId="160" xfId="0" applyNumberFormat="1" applyFont="1" applyFill="1" applyBorder="1" applyAlignment="1" applyProtection="1">
      <alignment horizontal="center" vertical="center" wrapText="1"/>
    </xf>
    <xf fontId="7" fillId="0" borderId="22" numFmtId="160" xfId="0" applyNumberFormat="1" applyFont="1" applyBorder="1" applyAlignment="1" applyProtection="1">
      <alignment horizontal="center" vertical="center" wrapText="1"/>
    </xf>
    <xf fontId="7" fillId="2" borderId="23" numFmtId="160" xfId="0" applyNumberFormat="1" applyFont="1" applyFill="1" applyBorder="1" applyAlignment="1">
      <alignment horizontal="center" vertical="center"/>
    </xf>
    <xf fontId="4" fillId="4" borderId="12" numFmtId="160" xfId="0" applyNumberFormat="1" applyFont="1" applyFill="1" applyBorder="1" applyAlignment="1">
      <alignment horizontal="center" vertical="center" wrapText="1"/>
    </xf>
    <xf fontId="7" fillId="0" borderId="12" numFmtId="160" xfId="0" applyNumberFormat="1" applyFont="1" applyBorder="1" applyAlignment="1" applyProtection="1">
      <alignment horizontal="center" vertical="center" wrapText="1"/>
    </xf>
    <xf fontId="7" fillId="5" borderId="12" numFmtId="160" xfId="0" applyNumberFormat="1" applyFont="1" applyFill="1" applyBorder="1" applyAlignment="1" applyProtection="1">
      <alignment horizontal="center" vertical="center" wrapText="1"/>
    </xf>
    <xf fontId="7" fillId="4" borderId="12" numFmtId="160" xfId="0" applyNumberFormat="1" applyFont="1" applyFill="1" applyBorder="1" applyAlignment="1" applyProtection="1">
      <alignment horizontal="center" vertical="center" wrapText="1"/>
    </xf>
    <xf fontId="7" fillId="4" borderId="12" numFmtId="160" xfId="0" applyNumberFormat="1" applyFont="1" applyFill="1" applyBorder="1" applyAlignment="1">
      <alignment horizontal="center" vertical="center"/>
    </xf>
    <xf fontId="23" fillId="0" borderId="1" numFmtId="160" xfId="0" applyNumberFormat="1" applyFont="1" applyBorder="1" applyAlignment="1">
      <alignment horizontal="center" vertical="center" wrapText="1"/>
    </xf>
    <xf fontId="5" fillId="5" borderId="1" numFmtId="160" xfId="0" applyNumberFormat="1" applyFont="1" applyFill="1" applyBorder="1" applyAlignment="1" applyProtection="1">
      <alignment horizontal="center" vertical="center" wrapText="1"/>
    </xf>
    <xf fontId="5" fillId="6" borderId="1" numFmtId="160" xfId="0" applyNumberFormat="1" applyFont="1" applyFill="1" applyBorder="1" applyAlignment="1" applyProtection="1">
      <alignment horizontal="center" vertical="center" wrapText="1"/>
    </xf>
    <xf fontId="0" fillId="0" borderId="0" numFmtId="160" xfId="0" applyNumberFormat="1"/>
    <xf fontId="24" fillId="0" borderId="0" numFmtId="0" xfId="0" applyFont="1"/>
    <xf fontId="23" fillId="0" borderId="9" numFmtId="160" xfId="0" applyNumberFormat="1" applyFont="1" applyBorder="1" applyAlignment="1">
      <alignment horizontal="center" vertical="center" wrapText="1"/>
    </xf>
    <xf fontId="25" fillId="0" borderId="9" numFmtId="160" xfId="0" applyNumberFormat="1" applyFont="1" applyBorder="1" applyAlignment="1">
      <alignment horizontal="left" vertical="center" wrapText="1"/>
    </xf>
    <xf fontId="5" fillId="5" borderId="9" numFmtId="160" xfId="0" applyNumberFormat="1" applyFont="1" applyFill="1" applyBorder="1" applyAlignment="1" applyProtection="1">
      <alignment horizontal="center" vertical="center" wrapText="1"/>
    </xf>
    <xf fontId="25" fillId="0" borderId="9" numFmtId="160" xfId="0" applyNumberFormat="1" applyFont="1" applyBorder="1" applyAlignment="1" applyProtection="1">
      <alignment horizontal="center" vertical="center" wrapText="1"/>
    </xf>
    <xf fontId="25" fillId="0" borderId="9" numFmtId="160" xfId="0" applyNumberFormat="1" applyFont="1" applyBorder="1" applyAlignment="1">
      <alignment horizontal="center" vertical="center"/>
    </xf>
    <xf fontId="26" fillId="0" borderId="21" numFmtId="160" xfId="0" applyNumberFormat="1" applyFont="1" applyBorder="1" applyAlignment="1">
      <alignment horizontal="center" vertical="center" wrapText="1"/>
    </xf>
    <xf fontId="26" fillId="0" borderId="22" numFmtId="160" xfId="0" applyNumberFormat="1" applyFont="1" applyBorder="1" applyAlignment="1">
      <alignment horizontal="center" vertical="center" wrapText="1"/>
    </xf>
    <xf fontId="27" fillId="5" borderId="22" numFmtId="160" xfId="0" applyNumberFormat="1" applyFont="1" applyFill="1" applyBorder="1" applyAlignment="1" applyProtection="1">
      <alignment horizontal="center" vertical="center" wrapText="1"/>
    </xf>
    <xf fontId="27" fillId="0" borderId="22" numFmtId="160" xfId="0" applyNumberFormat="1" applyFont="1" applyBorder="1" applyAlignment="1" applyProtection="1">
      <alignment horizontal="center" vertical="center" wrapText="1"/>
    </xf>
    <xf fontId="27" fillId="2" borderId="23" numFmtId="160" xfId="0" applyNumberFormat="1" applyFont="1" applyFill="1" applyBorder="1" applyAlignment="1">
      <alignment horizontal="center" vertical="center"/>
    </xf>
    <xf fontId="26" fillId="4" borderId="12" numFmtId="160" xfId="0" applyNumberFormat="1" applyFont="1" applyFill="1" applyBorder="1" applyAlignment="1">
      <alignment horizontal="center" vertical="center" wrapText="1"/>
    </xf>
    <xf fontId="27" fillId="5" borderId="12" numFmtId="160" xfId="0" applyNumberFormat="1" applyFont="1" applyFill="1" applyBorder="1" applyAlignment="1" applyProtection="1">
      <alignment horizontal="center" vertical="center" wrapText="1"/>
    </xf>
    <xf fontId="28" fillId="4" borderId="12" numFmtId="160" xfId="0" applyNumberFormat="1" applyFont="1" applyFill="1" applyBorder="1" applyAlignment="1" applyProtection="1">
      <alignment horizontal="center" vertical="center" wrapText="1"/>
    </xf>
    <xf fontId="27" fillId="4" borderId="12" numFmtId="160" xfId="0" applyNumberFormat="1" applyFont="1" applyFill="1" applyBorder="1" applyAlignment="1" applyProtection="1">
      <alignment horizontal="center" vertical="center" wrapText="1"/>
    </xf>
    <xf fontId="27" fillId="4" borderId="12" numFmtId="160" xfId="0" applyNumberFormat="1" applyFont="1" applyFill="1" applyBorder="1" applyAlignment="1">
      <alignment horizontal="center" vertical="center"/>
    </xf>
    <xf fontId="29" fillId="0" borderId="1" numFmtId="160" xfId="0" applyNumberFormat="1" applyFont="1" applyBorder="1" applyAlignment="1">
      <alignment horizontal="center"/>
    </xf>
    <xf fontId="29" fillId="0" borderId="1" numFmtId="160" xfId="0" applyNumberFormat="1" applyFont="1" applyBorder="1" applyAlignment="1">
      <alignment horizontal="left"/>
    </xf>
    <xf fontId="3" fillId="5" borderId="1" numFmtId="160" xfId="0" applyNumberFormat="1" applyFont="1" applyFill="1" applyBorder="1" applyAlignment="1" applyProtection="1">
      <alignment horizontal="center" vertical="center" wrapText="1"/>
    </xf>
    <xf fontId="30" fillId="0" borderId="1" numFmtId="160" xfId="0" applyNumberFormat="1" applyFont="1" applyBorder="1" applyAlignment="1" applyProtection="1">
      <alignment horizontal="center" vertical="center" wrapText="1"/>
    </xf>
    <xf fontId="29" fillId="0" borderId="1" numFmtId="160" xfId="0" applyNumberFormat="1" applyFont="1" applyBorder="1" applyAlignment="1">
      <alignment horizontal="left" vertical="center" wrapText="1"/>
    </xf>
    <xf fontId="27" fillId="5" borderId="1" numFmtId="160" xfId="0" applyNumberFormat="1" applyFont="1" applyFill="1" applyBorder="1" applyAlignment="1" applyProtection="1">
      <alignment horizontal="center" vertical="center" wrapText="1"/>
    </xf>
    <xf fontId="27" fillId="6" borderId="1" numFmtId="160" xfId="0" applyNumberFormat="1" applyFont="1" applyFill="1" applyBorder="1" applyAlignment="1" applyProtection="1">
      <alignment horizontal="center" vertical="center" wrapText="1"/>
    </xf>
    <xf fontId="27" fillId="0" borderId="1" numFmtId="160" xfId="0" applyNumberFormat="1" applyFont="1" applyBorder="1" applyAlignment="1" applyProtection="1">
      <alignment horizontal="center" vertical="center" wrapText="1"/>
    </xf>
    <xf fontId="27" fillId="2" borderId="1" numFmtId="160" xfId="0" applyNumberFormat="1" applyFont="1" applyFill="1" applyBorder="1" applyAlignment="1">
      <alignment horizontal="center" vertical="center"/>
    </xf>
    <xf fontId="28" fillId="0" borderId="1" numFmtId="160" xfId="0" applyNumberFormat="1" applyFont="1" applyBorder="1" applyAlignment="1" applyProtection="1">
      <alignment horizontal="center" vertical="center" wrapText="1"/>
    </xf>
    <xf fontId="27" fillId="0" borderId="1" numFmtId="160" xfId="0" applyNumberFormat="1" applyFont="1" applyBorder="1" applyAlignment="1">
      <alignment horizontal="center" vertical="center"/>
    </xf>
    <xf fontId="29" fillId="4" borderId="1" numFmtId="160" xfId="0" applyNumberFormat="1" applyFont="1" applyFill="1" applyBorder="1" applyAlignment="1">
      <alignment horizontal="left" vertical="center" wrapText="1"/>
    </xf>
    <xf fontId="27" fillId="4" borderId="1" numFmtId="160" xfId="0" applyNumberFormat="1" applyFont="1" applyFill="1" applyBorder="1" applyAlignment="1" applyProtection="1">
      <alignment horizontal="center" vertical="center" wrapText="1"/>
    </xf>
    <xf fontId="27" fillId="4" borderId="1" numFmtId="160" xfId="0" applyNumberFormat="1" applyFont="1" applyFill="1" applyBorder="1" applyAlignment="1">
      <alignment horizontal="center" vertical="center"/>
    </xf>
    <xf fontId="29" fillId="0" borderId="7" numFmtId="160" xfId="0" applyNumberFormat="1" applyFont="1" applyBorder="1"/>
    <xf fontId="29" fillId="0" borderId="8" numFmtId="160" xfId="0" applyNumberFormat="1" applyFont="1" applyBorder="1"/>
    <xf fontId="29" fillId="4" borderId="12" numFmtId="160" xfId="0" applyNumberFormat="1" applyFont="1" applyFill="1" applyBorder="1" applyAlignment="1">
      <alignment horizontal="left" vertical="center" wrapText="1"/>
    </xf>
    <xf fontId="27" fillId="0" borderId="12" numFmtId="160" xfId="0" applyNumberFormat="1" applyFont="1" applyBorder="1" applyAlignment="1" applyProtection="1">
      <alignment horizontal="center" vertical="center" wrapText="1"/>
    </xf>
    <xf fontId="27" fillId="0" borderId="12" numFmtId="4" xfId="0" applyNumberFormat="1" applyFont="1" applyBorder="1" applyAlignment="1" applyProtection="1">
      <alignment horizontal="center" vertical="center" wrapText="1"/>
    </xf>
    <xf fontId="1" fillId="2" borderId="0" numFmtId="160" xfId="0" applyNumberFormat="1" applyFont="1" applyFill="1" applyAlignment="1">
      <alignment horizontal="left"/>
    </xf>
    <xf fontId="1" fillId="0" borderId="24" numFmtId="160" xfId="0" applyNumberFormat="1" applyFont="1" applyBorder="1" applyAlignment="1">
      <alignment horizontal="left"/>
    </xf>
    <xf fontId="1" fillId="0" borderId="0" numFmtId="160" xfId="0" applyNumberFormat="1" applyFont="1" applyAlignment="1">
      <alignment horizontal="left"/>
    </xf>
    <xf fontId="1" fillId="0" borderId="24" numFmtId="4" xfId="0" applyNumberFormat="1" applyFont="1" applyBorder="1" applyAlignment="1">
      <alignment horizontal="left"/>
    </xf>
    <xf fontId="1" fillId="2" borderId="24" numFmtId="160" xfId="0" applyNumberFormat="1" applyFont="1" applyFill="1" applyBorder="1" applyAlignment="1">
      <alignment horizontal="left"/>
    </xf>
    <xf fontId="31" fillId="0" borderId="0" numFmtId="160" xfId="0" applyNumberFormat="1" applyFont="1" applyAlignment="1">
      <alignment horizontal="left" wrapText="1"/>
    </xf>
    <xf fontId="10" fillId="0" borderId="0" numFmtId="160" xfId="0" applyNumberFormat="1" applyFont="1" applyAlignment="1">
      <alignment horizontal="left" wrapText="1"/>
    </xf>
    <xf fontId="2" fillId="0" borderId="0" numFmtId="160" xfId="0" applyNumberFormat="1" applyFont="1" applyAlignment="1">
      <alignment horizontal="left" wrapText="1"/>
    </xf>
    <xf fontId="10" fillId="0" borderId="0" numFmtId="4" xfId="0" applyNumberFormat="1" applyFont="1" applyAlignment="1">
      <alignment horizontal="left" wrapText="1"/>
    </xf>
    <xf fontId="1" fillId="0" borderId="0" numFmtId="0" xfId="0" applyFont="1"/>
    <xf fontId="1" fillId="0" borderId="0" numFmtId="0" xfId="0" applyFont="1" applyAlignment="1">
      <alignment wrapText="1"/>
    </xf>
    <xf fontId="1" fillId="0" borderId="0" numFmtId="160" xfId="0" applyNumberFormat="1" applyFont="1" applyAlignment="1">
      <alignment wrapText="1"/>
    </xf>
    <xf fontId="1" fillId="0" borderId="0" numFmtId="4" xfId="0" applyNumberFormat="1" applyFont="1" applyAlignment="1">
      <alignment wrapText="1"/>
    </xf>
    <xf fontId="1" fillId="0" borderId="0" numFmtId="160" xfId="0" applyNumberFormat="1" applyFont="1" applyAlignment="1">
      <alignment horizontal="center"/>
    </xf>
    <xf fontId="2" fillId="0" borderId="0" numFmtId="160" xfId="0" applyNumberFormat="1" applyFont="1" applyProtection="1"/>
    <xf fontId="2" fillId="0" borderId="0" numFmtId="4" xfId="0" applyNumberFormat="1" applyFont="1" applyProtection="1"/>
    <xf fontId="2" fillId="2" borderId="0" numFmtId="160" xfId="0" applyNumberFormat="1" applyFont="1" applyFill="1" applyProtection="1"/>
    <xf fontId="3" fillId="0" borderId="0" numFmtId="160" xfId="0" applyNumberFormat="1" applyFont="1" applyAlignment="1" applyProtection="1">
      <alignment horizontal="center" vertical="center" wrapText="1"/>
    </xf>
    <xf fontId="1" fillId="2" borderId="1" numFmtId="160" xfId="0" applyNumberFormat="1" applyFont="1" applyFill="1" applyBorder="1"/>
    <xf fontId="2" fillId="2" borderId="1" numFmtId="160" xfId="0" applyNumberFormat="1" applyFont="1" applyFill="1" applyBorder="1"/>
    <xf fontId="2" fillId="0" borderId="12" numFmtId="160" xfId="0" applyNumberFormat="1" applyFont="1" applyBorder="1" applyProtection="1"/>
    <xf fontId="2" fillId="0" borderId="1" numFmtId="160" xfId="0" applyNumberFormat="1" applyFont="1" applyBorder="1" applyProtection="1"/>
    <xf fontId="2" fillId="0" borderId="1" numFmtId="4" xfId="0" applyNumberFormat="1" applyFont="1" applyBorder="1" applyProtection="1"/>
    <xf fontId="2" fillId="2" borderId="1" numFmtId="160" xfId="0" applyNumberFormat="1" applyFont="1" applyFill="1" applyBorder="1" applyProtection="1"/>
    <xf fontId="5" fillId="2" borderId="1" numFmtId="160" xfId="0" applyNumberFormat="1" applyFont="1" applyFill="1" applyBorder="1" applyAlignment="1">
      <alignment horizontal="center" vertical="center" wrapText="1"/>
    </xf>
    <xf fontId="26" fillId="7" borderId="17" numFmtId="160" xfId="0" applyNumberFormat="1" applyFont="1" applyFill="1" applyBorder="1" applyAlignment="1">
      <alignment horizontal="center" vertical="center" wrapText="1"/>
    </xf>
    <xf fontId="26" fillId="7" borderId="10" numFmtId="160" xfId="0" applyNumberFormat="1" applyFont="1" applyFill="1" applyBorder="1" applyAlignment="1">
      <alignment horizontal="center" vertical="center" wrapText="1"/>
    </xf>
    <xf fontId="26" fillId="7" borderId="4" numFmtId="160" xfId="0" applyNumberFormat="1" applyFont="1" applyFill="1" applyBorder="1" applyAlignment="1">
      <alignment horizontal="center" vertical="center" wrapText="1"/>
    </xf>
    <xf fontId="29" fillId="0" borderId="1" numFmtId="160" xfId="0" applyNumberFormat="1" applyFont="1" applyBorder="1" applyAlignment="1">
      <alignment horizontal="right" vertical="center"/>
    </xf>
    <xf fontId="29" fillId="0" borderId="1" numFmtId="4" xfId="0" applyNumberFormat="1" applyFont="1" applyBorder="1" applyAlignment="1">
      <alignment vertical="center" wrapText="1"/>
    </xf>
    <xf fontId="29" fillId="7" borderId="1" numFmtId="160" xfId="0" applyNumberFormat="1" applyFont="1" applyFill="1" applyBorder="1" applyAlignment="1">
      <alignment vertical="center" wrapText="1"/>
    </xf>
    <xf fontId="29" fillId="7" borderId="1" numFmtId="160" xfId="0" applyNumberFormat="1" applyFont="1" applyFill="1" applyBorder="1" applyAlignment="1">
      <alignment horizontal="center"/>
    </xf>
    <xf fontId="29" fillId="7" borderId="17" numFmtId="160" xfId="0" applyNumberFormat="1" applyFont="1" applyFill="1" applyBorder="1" applyAlignment="1">
      <alignment horizontal="left"/>
    </xf>
    <xf fontId="2" fillId="0" borderId="10" numFmtId="160" xfId="0" applyNumberFormat="1" applyFont="1" applyBorder="1" applyAlignment="1">
      <alignment horizontal="left"/>
    </xf>
    <xf fontId="5" fillId="0" borderId="1" numFmtId="4" xfId="0" applyNumberFormat="1" applyFont="1" applyBorder="1" applyAlignment="1">
      <alignment vertical="center" wrapText="1"/>
    </xf>
    <xf fontId="5" fillId="7" borderId="1" numFmtId="160" xfId="0" applyNumberFormat="1" applyFont="1" applyFill="1" applyBorder="1" applyAlignment="1">
      <alignment vertical="center" wrapText="1"/>
    </xf>
    <xf fontId="29" fillId="7" borderId="1" numFmtId="160" xfId="0" applyNumberFormat="1" applyFont="1" applyFill="1" applyBorder="1" applyAlignment="1">
      <alignment horizontal="left" vertical="center" wrapText="1"/>
    </xf>
    <xf fontId="29" fillId="0" borderId="1" numFmtId="160" xfId="0" applyNumberFormat="1" applyFont="1" applyBorder="1" applyAlignment="1">
      <alignment horizontal="right" vertical="center" wrapText="1"/>
    </xf>
    <xf fontId="0" fillId="2" borderId="0" numFmtId="160" xfId="0" applyNumberFormat="1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Theme Office">
  <a:themeElements>
    <a:clrScheme name="Standard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Standard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Standard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1"/>
  </sheetPr>
  <sheetViews>
    <sheetView zoomScale="110" workbookViewId="0">
      <pane xSplit="3" ySplit="5" topLeftCell="D6" activePane="bottomRight" state="frozen"/>
      <selection activeCell="E132" activeCellId="0" sqref="E132"/>
    </sheetView>
  </sheetViews>
  <sheetFormatPr defaultRowHeight="12.75" customHeight="1"/>
  <cols>
    <col customWidth="1" min="1" max="1" style="1" width="7.28515625"/>
    <col customWidth="1" min="2" max="2" style="2" width="25.7109375"/>
    <col customWidth="1" min="3" max="3" style="2" width="47.140625"/>
    <col customWidth="1" min="4" max="4" style="3" width="14.28515625"/>
    <col customWidth="1" min="5" max="6" style="3" width="14"/>
    <col customWidth="1" min="7" max="7" style="4" width="10.28125"/>
    <col customWidth="1" min="8" max="8" style="2" width="9"/>
    <col customWidth="1" min="9" max="9" style="5" width="10.7109375"/>
    <col customWidth="1" min="10" max="10" width="13.42578125"/>
  </cols>
  <sheetData>
    <row r="1" ht="15.75" customHeight="1">
      <c r="A1" s="6"/>
      <c r="B1" s="3"/>
      <c r="C1" s="3"/>
      <c r="H1" s="3"/>
      <c r="I1" s="7" t="s">
        <v>0</v>
      </c>
    </row>
    <row r="2" ht="15.75" customHeight="1">
      <c r="A2" s="6"/>
      <c r="B2" s="3"/>
      <c r="C2" s="3"/>
      <c r="H2" s="3"/>
      <c r="I2" s="7" t="s">
        <v>1</v>
      </c>
    </row>
    <row r="3" s="8" customFormat="1" ht="20.25" customHeight="1">
      <c r="A3" s="9" t="s">
        <v>2</v>
      </c>
      <c r="B3" s="9"/>
      <c r="C3" s="9"/>
      <c r="D3" s="9"/>
      <c r="E3" s="9"/>
      <c r="F3" s="9"/>
      <c r="G3" s="10"/>
      <c r="H3" s="9"/>
      <c r="I3" s="9"/>
    </row>
    <row r="4" s="8" customFormat="1" ht="15" customHeight="1">
      <c r="A4" s="6"/>
      <c r="B4" s="11"/>
      <c r="C4" s="11"/>
      <c r="D4" s="12"/>
      <c r="E4" s="12"/>
      <c r="F4" s="6"/>
      <c r="G4" s="4"/>
      <c r="H4" s="3"/>
      <c r="I4" s="13" t="s">
        <v>3</v>
      </c>
    </row>
    <row r="5" s="8" customFormat="1" ht="88.5" customHeight="1">
      <c r="A5" s="14" t="s">
        <v>4</v>
      </c>
      <c r="B5" s="14" t="s">
        <v>5</v>
      </c>
      <c r="C5" s="14" t="s">
        <v>6</v>
      </c>
      <c r="D5" s="15" t="s">
        <v>7</v>
      </c>
      <c r="E5" s="15" t="s">
        <v>8</v>
      </c>
      <c r="F5" s="15" t="s">
        <v>9</v>
      </c>
      <c r="G5" s="16" t="s">
        <v>10</v>
      </c>
      <c r="H5" s="14" t="s">
        <v>11</v>
      </c>
      <c r="I5" s="14" t="s">
        <v>12</v>
      </c>
    </row>
    <row r="6" s="17" customFormat="1" ht="48" customHeight="1">
      <c r="A6" s="18" t="s">
        <v>13</v>
      </c>
      <c r="B6" s="19" t="s">
        <v>14</v>
      </c>
      <c r="C6" s="19" t="s">
        <v>15</v>
      </c>
      <c r="D6" s="20">
        <f>D7+D8</f>
        <v>628343.11600000004</v>
      </c>
      <c r="E6" s="20">
        <f>E7+E8</f>
        <v>126914.20499999999</v>
      </c>
      <c r="F6" s="20">
        <f>F7+F8</f>
        <v>104742.077</v>
      </c>
      <c r="G6" s="21">
        <f t="shared" ref="G6:G7" si="0">F6/E6*100</f>
        <v>82.52982950174885</v>
      </c>
      <c r="H6" s="20">
        <f t="shared" ref="H6:H69" si="1">F6/D6*100</f>
        <v>16.669567045913176</v>
      </c>
      <c r="I6" s="22">
        <f t="shared" ref="I6:I9" si="2">G6-95</f>
        <v>-12.47017049825115</v>
      </c>
      <c r="J6" s="23"/>
    </row>
    <row r="7" s="24" customFormat="1" ht="18" customHeight="1">
      <c r="A7" s="25"/>
      <c r="B7" s="26"/>
      <c r="C7" s="27" t="s">
        <v>16</v>
      </c>
      <c r="D7" s="28">
        <v>628343.11600000004</v>
      </c>
      <c r="E7" s="29">
        <v>126914.20499999999</v>
      </c>
      <c r="F7" s="28">
        <v>104742.077</v>
      </c>
      <c r="G7" s="30">
        <f t="shared" si="0"/>
        <v>82.52982950174885</v>
      </c>
      <c r="H7" s="29">
        <f t="shared" si="1"/>
        <v>16.669567045913176</v>
      </c>
      <c r="I7" s="31">
        <f t="shared" si="2"/>
        <v>-12.47017049825115</v>
      </c>
    </row>
    <row r="8" s="32" customFormat="1" ht="27" hidden="1" customHeight="1">
      <c r="A8" s="33"/>
      <c r="B8" s="34"/>
      <c r="C8" s="27" t="s">
        <v>17</v>
      </c>
      <c r="D8" s="29"/>
      <c r="E8" s="29"/>
      <c r="F8" s="29"/>
      <c r="G8" s="30"/>
      <c r="H8" s="29" t="e">
        <f t="shared" si="1"/>
        <v>#DIV/0!</v>
      </c>
      <c r="I8" s="31">
        <f t="shared" si="2"/>
        <v>-95</v>
      </c>
    </row>
    <row r="9" s="17" customFormat="1" ht="21.75" customHeight="1">
      <c r="A9" s="35"/>
      <c r="B9" s="36"/>
      <c r="C9" s="37" t="s">
        <v>18</v>
      </c>
      <c r="D9" s="38">
        <v>260000</v>
      </c>
      <c r="E9" s="38">
        <v>0</v>
      </c>
      <c r="F9" s="38"/>
      <c r="G9" s="39"/>
      <c r="H9" s="40">
        <f t="shared" si="1"/>
        <v>0</v>
      </c>
      <c r="I9" s="41">
        <f t="shared" si="2"/>
        <v>-95</v>
      </c>
    </row>
    <row r="10" s="8" customFormat="1" ht="30" customHeight="1">
      <c r="A10" s="18" t="s">
        <v>19</v>
      </c>
      <c r="B10" s="19" t="s">
        <v>20</v>
      </c>
      <c r="C10" s="19" t="s">
        <v>21</v>
      </c>
      <c r="D10" s="42">
        <f>D11+D18+D21</f>
        <v>455438.02000000002</v>
      </c>
      <c r="E10" s="42">
        <f>E11+E18+E21</f>
        <v>143816.489</v>
      </c>
      <c r="F10" s="42">
        <f>F11+F18+F21</f>
        <v>140700.386</v>
      </c>
      <c r="G10" s="21">
        <f t="shared" ref="G10:G73" si="3">F10/E10*100</f>
        <v>97.833278352386969</v>
      </c>
      <c r="H10" s="20">
        <f t="shared" si="1"/>
        <v>30.893421238745066</v>
      </c>
      <c r="I10" s="22">
        <f t="shared" ref="I10:I73" si="4">G10-95</f>
        <v>2.8332783523869693</v>
      </c>
      <c r="J10" s="23"/>
    </row>
    <row r="11" s="8" customFormat="1" ht="27.75" customHeight="1">
      <c r="A11" s="43"/>
      <c r="B11" s="44"/>
      <c r="C11" s="45" t="s">
        <v>22</v>
      </c>
      <c r="D11" s="46">
        <v>360598.20000000001</v>
      </c>
      <c r="E11" s="46">
        <v>143733.389</v>
      </c>
      <c r="F11" s="46">
        <v>140617.28599999999</v>
      </c>
      <c r="G11" s="47">
        <f t="shared" si="3"/>
        <v>97.832025654108804</v>
      </c>
      <c r="H11" s="48">
        <f t="shared" si="1"/>
        <v>38.995559600685745</v>
      </c>
      <c r="I11" s="49">
        <f t="shared" si="4"/>
        <v>2.8320256541088042</v>
      </c>
      <c r="J11" s="50"/>
    </row>
    <row r="12" s="8" customFormat="1" ht="18.75" hidden="1" customHeight="1">
      <c r="A12" s="51"/>
      <c r="B12" s="52"/>
      <c r="C12" s="53" t="s">
        <v>23</v>
      </c>
      <c r="D12" s="54"/>
      <c r="E12" s="54"/>
      <c r="F12" s="54"/>
      <c r="G12" s="30" t="e">
        <f t="shared" si="3"/>
        <v>#DIV/0!</v>
      </c>
      <c r="H12" s="29" t="e">
        <f t="shared" si="1"/>
        <v>#DIV/0!</v>
      </c>
      <c r="I12" s="31" t="e">
        <f t="shared" si="4"/>
        <v>#DIV/0!</v>
      </c>
    </row>
    <row r="13" s="8" customFormat="1" ht="26.25" hidden="1" customHeight="1">
      <c r="A13" s="51"/>
      <c r="B13" s="52"/>
      <c r="C13" s="53" t="s">
        <v>24</v>
      </c>
      <c r="D13" s="29"/>
      <c r="E13" s="29"/>
      <c r="F13" s="29"/>
      <c r="G13" s="30" t="e">
        <f t="shared" si="3"/>
        <v>#DIV/0!</v>
      </c>
      <c r="H13" s="29" t="e">
        <f>F13/D13*100</f>
        <v>#DIV/0!</v>
      </c>
      <c r="I13" s="31" t="e">
        <f t="shared" si="4"/>
        <v>#DIV/0!</v>
      </c>
    </row>
    <row r="14" s="55" customFormat="1" ht="27" hidden="1" customHeight="1">
      <c r="A14" s="56"/>
      <c r="B14" s="57"/>
      <c r="C14" s="58" t="s">
        <v>25</v>
      </c>
      <c r="D14" s="29"/>
      <c r="E14" s="29"/>
      <c r="F14" s="59"/>
      <c r="G14" s="60" t="e">
        <f t="shared" si="3"/>
        <v>#DIV/0!</v>
      </c>
      <c r="H14" s="59"/>
      <c r="I14" s="61" t="e">
        <f t="shared" si="4"/>
        <v>#DIV/0!</v>
      </c>
    </row>
    <row r="15" s="8" customFormat="1" ht="27" hidden="1" customHeight="1">
      <c r="A15" s="51"/>
      <c r="B15" s="52"/>
      <c r="C15" s="53" t="s">
        <v>26</v>
      </c>
      <c r="D15" s="29"/>
      <c r="E15" s="29"/>
      <c r="F15" s="29"/>
      <c r="G15" s="30" t="e">
        <f t="shared" si="3"/>
        <v>#DIV/0!</v>
      </c>
      <c r="H15" s="29" t="e">
        <f t="shared" si="1"/>
        <v>#DIV/0!</v>
      </c>
      <c r="I15" s="31" t="e">
        <f t="shared" si="4"/>
        <v>#DIV/0!</v>
      </c>
    </row>
    <row r="16" s="8" customFormat="1" ht="27" hidden="1" customHeight="1">
      <c r="A16" s="51"/>
      <c r="B16" s="52"/>
      <c r="C16" s="53" t="s">
        <v>27</v>
      </c>
      <c r="D16" s="29"/>
      <c r="E16" s="29"/>
      <c r="F16" s="29"/>
      <c r="G16" s="30"/>
      <c r="H16" s="29" t="e">
        <f t="shared" si="1"/>
        <v>#DIV/0!</v>
      </c>
      <c r="I16" s="31">
        <f t="shared" si="4"/>
        <v>-95</v>
      </c>
    </row>
    <row r="17" s="8" customFormat="1" ht="27" hidden="1" customHeight="1">
      <c r="A17" s="51"/>
      <c r="B17" s="52"/>
      <c r="C17" s="53" t="s">
        <v>28</v>
      </c>
      <c r="D17" s="62"/>
      <c r="E17" s="62"/>
      <c r="F17" s="63"/>
      <c r="G17" s="30" t="e">
        <f t="shared" si="3"/>
        <v>#DIV/0!</v>
      </c>
      <c r="H17" s="29"/>
      <c r="I17" s="31" t="e">
        <f t="shared" si="4"/>
        <v>#DIV/0!</v>
      </c>
    </row>
    <row r="18" s="8" customFormat="1" ht="27" customHeight="1">
      <c r="A18" s="51"/>
      <c r="B18" s="52"/>
      <c r="C18" s="45" t="s">
        <v>29</v>
      </c>
      <c r="D18" s="46">
        <v>94839.820000000007</v>
      </c>
      <c r="E18" s="46">
        <v>83.099999999999994</v>
      </c>
      <c r="F18" s="46">
        <v>83.099999999999994</v>
      </c>
      <c r="G18" s="47">
        <f t="shared" si="3"/>
        <v>100</v>
      </c>
      <c r="H18" s="48">
        <f t="shared" ref="H18:H19" si="5">F18/D18*100</f>
        <v>0.087621423153270414</v>
      </c>
      <c r="I18" s="31">
        <f t="shared" si="4"/>
        <v>5</v>
      </c>
    </row>
    <row r="19" s="17" customFormat="1" ht="28.149999999999999" hidden="1" customHeight="1">
      <c r="A19" s="51"/>
      <c r="B19" s="52"/>
      <c r="C19" s="27" t="s">
        <v>28</v>
      </c>
      <c r="D19" s="54">
        <v>28632.945</v>
      </c>
      <c r="E19" s="54">
        <v>57.799999999999997</v>
      </c>
      <c r="F19" s="54">
        <v>57.799999999999997</v>
      </c>
      <c r="G19" s="30">
        <f t="shared" si="3"/>
        <v>100</v>
      </c>
      <c r="H19" s="29">
        <f t="shared" si="5"/>
        <v>0.2018653687212405</v>
      </c>
      <c r="I19" s="31">
        <f t="shared" si="4"/>
        <v>5</v>
      </c>
    </row>
    <row r="20" s="17" customFormat="1" ht="18" hidden="1" customHeight="1">
      <c r="A20" s="51"/>
      <c r="B20" s="52"/>
      <c r="C20" s="27" t="s">
        <v>30</v>
      </c>
      <c r="D20" s="29">
        <v>78206.875</v>
      </c>
      <c r="E20" s="29">
        <v>0</v>
      </c>
      <c r="F20" s="29">
        <v>0</v>
      </c>
      <c r="G20" s="30"/>
      <c r="H20" s="29">
        <f t="shared" si="1"/>
        <v>0</v>
      </c>
      <c r="I20" s="31">
        <f t="shared" si="4"/>
        <v>-95</v>
      </c>
    </row>
    <row r="21" s="55" customFormat="1" ht="30" hidden="1" customHeight="1">
      <c r="A21" s="64"/>
      <c r="B21" s="65"/>
      <c r="C21" s="66" t="s">
        <v>17</v>
      </c>
      <c r="D21" s="29"/>
      <c r="E21" s="29"/>
      <c r="F21" s="59"/>
      <c r="G21" s="60"/>
      <c r="H21" s="59" t="e">
        <f t="shared" si="1"/>
        <v>#DIV/0!</v>
      </c>
      <c r="I21" s="61">
        <f t="shared" si="4"/>
        <v>-95</v>
      </c>
    </row>
    <row r="22" s="67" customFormat="1" ht="62.25" customHeight="1">
      <c r="A22" s="18" t="s">
        <v>31</v>
      </c>
      <c r="B22" s="19" t="s">
        <v>32</v>
      </c>
      <c r="C22" s="19" t="s">
        <v>33</v>
      </c>
      <c r="D22" s="20">
        <f>D23+D24+D25</f>
        <v>141855.89999999999</v>
      </c>
      <c r="E22" s="20">
        <f>E23+E24+E25</f>
        <v>57406.596999999994</v>
      </c>
      <c r="F22" s="20">
        <f>F23+F24+F25</f>
        <v>55023.940000000002</v>
      </c>
      <c r="G22" s="21">
        <f t="shared" si="3"/>
        <v>95.849506634228831</v>
      </c>
      <c r="H22" s="20">
        <f t="shared" si="1"/>
        <v>38.78861577135671</v>
      </c>
      <c r="I22" s="22">
        <f t="shared" si="4"/>
        <v>0.8495066342288311</v>
      </c>
    </row>
    <row r="23" s="17" customFormat="1" ht="17.25" customHeight="1">
      <c r="A23" s="43"/>
      <c r="B23" s="44"/>
      <c r="C23" s="68" t="s">
        <v>16</v>
      </c>
      <c r="D23" s="29">
        <v>141855.89999999999</v>
      </c>
      <c r="E23" s="29">
        <v>57406.596999999994</v>
      </c>
      <c r="F23" s="29">
        <v>55023.940000000002</v>
      </c>
      <c r="G23" s="30">
        <f t="shared" si="3"/>
        <v>95.849506634228831</v>
      </c>
      <c r="H23" s="29">
        <f t="shared" si="1"/>
        <v>38.78861577135671</v>
      </c>
      <c r="I23" s="31">
        <f t="shared" si="4"/>
        <v>0.8495066342288311</v>
      </c>
    </row>
    <row r="24" s="69" customFormat="1" ht="17.25" hidden="1" customHeight="1">
      <c r="A24" s="51"/>
      <c r="B24" s="52"/>
      <c r="C24" s="68" t="s">
        <v>34</v>
      </c>
      <c r="D24" s="29">
        <v>0</v>
      </c>
      <c r="E24" s="29">
        <v>0</v>
      </c>
      <c r="F24" s="59">
        <v>0</v>
      </c>
      <c r="G24" s="30" t="e">
        <f t="shared" si="3"/>
        <v>#DIV/0!</v>
      </c>
      <c r="H24" s="29" t="e">
        <f t="shared" si="1"/>
        <v>#DIV/0!</v>
      </c>
      <c r="I24" s="31" t="e">
        <f t="shared" si="4"/>
        <v>#DIV/0!</v>
      </c>
    </row>
    <row r="25" s="69" customFormat="1" ht="26.25" hidden="1" customHeight="1">
      <c r="A25" s="70"/>
      <c r="B25" s="71"/>
      <c r="C25" s="27" t="s">
        <v>17</v>
      </c>
      <c r="D25" s="29"/>
      <c r="E25" s="29"/>
      <c r="F25" s="59"/>
      <c r="G25" s="30" t="e">
        <f t="shared" si="3"/>
        <v>#DIV/0!</v>
      </c>
      <c r="H25" s="29" t="e">
        <f t="shared" ref="H25:H27" si="6">F25/D25*100</f>
        <v>#DIV/0!</v>
      </c>
      <c r="I25" s="31" t="e">
        <f t="shared" si="4"/>
        <v>#DIV/0!</v>
      </c>
    </row>
    <row r="26" s="69" customFormat="1" ht="48" customHeight="1">
      <c r="A26" s="72">
        <v>910</v>
      </c>
      <c r="B26" s="73" t="s">
        <v>35</v>
      </c>
      <c r="C26" s="19" t="s">
        <v>36</v>
      </c>
      <c r="D26" s="20">
        <f>D28+D29+D27</f>
        <v>81906.900000000009</v>
      </c>
      <c r="E26" s="20">
        <f>E28+E29+E27</f>
        <v>32131.810000000001</v>
      </c>
      <c r="F26" s="20">
        <f>F28+F29+F27</f>
        <v>31858.593000000001</v>
      </c>
      <c r="G26" s="21">
        <f t="shared" si="3"/>
        <v>99.149699316658484</v>
      </c>
      <c r="H26" s="20">
        <f t="shared" si="6"/>
        <v>38.896103991238832</v>
      </c>
      <c r="I26" s="22">
        <f t="shared" si="4"/>
        <v>4.1496993166584843</v>
      </c>
    </row>
    <row r="27" s="17" customFormat="1" ht="17.25" customHeight="1">
      <c r="A27" s="74"/>
      <c r="B27" s="75"/>
      <c r="C27" s="27" t="s">
        <v>16</v>
      </c>
      <c r="D27" s="76">
        <v>200.30000000000001</v>
      </c>
      <c r="E27" s="28">
        <v>0</v>
      </c>
      <c r="F27" s="29"/>
      <c r="G27" s="30"/>
      <c r="H27" s="77">
        <f t="shared" si="6"/>
        <v>0</v>
      </c>
      <c r="I27" s="78">
        <f t="shared" si="4"/>
        <v>-95</v>
      </c>
    </row>
    <row r="28" s="69" customFormat="1" ht="18" customHeight="1">
      <c r="A28" s="79"/>
      <c r="B28" s="80"/>
      <c r="C28" s="81" t="s">
        <v>34</v>
      </c>
      <c r="D28" s="29">
        <v>81706.600000000006</v>
      </c>
      <c r="E28" s="82">
        <v>32131.810000000001</v>
      </c>
      <c r="F28" s="83">
        <v>31858.593000000001</v>
      </c>
      <c r="G28" s="30">
        <f t="shared" si="3"/>
        <v>99.149699316658484</v>
      </c>
      <c r="H28" s="29">
        <f t="shared" si="1"/>
        <v>38.991456014569195</v>
      </c>
      <c r="I28" s="31">
        <f t="shared" si="4"/>
        <v>4.1496993166584843</v>
      </c>
    </row>
    <row r="29" s="69" customFormat="1" ht="26.25" hidden="1" customHeight="1">
      <c r="A29" s="84"/>
      <c r="B29" s="85"/>
      <c r="C29" s="27" t="s">
        <v>17</v>
      </c>
      <c r="D29" s="28"/>
      <c r="E29" s="29"/>
      <c r="F29" s="59"/>
      <c r="G29" s="30" t="e">
        <f t="shared" si="3"/>
        <v>#DIV/0!</v>
      </c>
      <c r="H29" s="29" t="e">
        <f>F29/D29*100</f>
        <v>#DIV/0!</v>
      </c>
      <c r="I29" s="31" t="e">
        <f t="shared" si="4"/>
        <v>#DIV/0!</v>
      </c>
    </row>
    <row r="30" s="17" customFormat="1" ht="44.25" customHeight="1">
      <c r="A30" s="86" t="s">
        <v>37</v>
      </c>
      <c r="B30" s="73" t="s">
        <v>38</v>
      </c>
      <c r="C30" s="19" t="s">
        <v>39</v>
      </c>
      <c r="D30" s="20">
        <f>D31+D32+D33</f>
        <v>943196.66799999995</v>
      </c>
      <c r="E30" s="20">
        <f>E31+E32+E33</f>
        <v>329579.946</v>
      </c>
      <c r="F30" s="20">
        <f>F31+F32+F33</f>
        <v>305539.00199999998</v>
      </c>
      <c r="G30" s="21">
        <f t="shared" si="3"/>
        <v>92.705580454218534</v>
      </c>
      <c r="H30" s="20">
        <f t="shared" si="1"/>
        <v>32.393986574176495</v>
      </c>
      <c r="I30" s="22">
        <f t="shared" si="4"/>
        <v>-2.2944195457814658</v>
      </c>
    </row>
    <row r="31" s="24" customFormat="1" ht="17.25" customHeight="1">
      <c r="A31" s="25"/>
      <c r="B31" s="26"/>
      <c r="C31" s="27" t="s">
        <v>16</v>
      </c>
      <c r="D31" s="82">
        <v>743680.89899999998</v>
      </c>
      <c r="E31" s="82">
        <v>245051.035</v>
      </c>
      <c r="F31" s="29">
        <v>222792.93799999999</v>
      </c>
      <c r="G31" s="30">
        <f t="shared" si="3"/>
        <v>90.916954502967101</v>
      </c>
      <c r="H31" s="29">
        <f t="shared" si="1"/>
        <v>29.95813638612762</v>
      </c>
      <c r="I31" s="31">
        <f t="shared" si="4"/>
        <v>-4.0830454970328987</v>
      </c>
    </row>
    <row r="32" s="87" customFormat="1" ht="17.25" customHeight="1">
      <c r="A32" s="33"/>
      <c r="B32" s="34"/>
      <c r="C32" s="27" t="s">
        <v>34</v>
      </c>
      <c r="D32" s="29">
        <v>33301</v>
      </c>
      <c r="E32" s="29">
        <v>11410.009</v>
      </c>
      <c r="F32" s="62">
        <v>11314.054</v>
      </c>
      <c r="G32" s="30">
        <f t="shared" si="3"/>
        <v>99.159027832493379</v>
      </c>
      <c r="H32" s="29">
        <f t="shared" si="1"/>
        <v>33.975117864328396</v>
      </c>
      <c r="I32" s="31">
        <f t="shared" si="4"/>
        <v>4.1590278324933792</v>
      </c>
    </row>
    <row r="33" s="87" customFormat="1" ht="26.25" customHeight="1">
      <c r="A33" s="33"/>
      <c r="B33" s="34"/>
      <c r="C33" s="27" t="s">
        <v>17</v>
      </c>
      <c r="D33" s="29">
        <v>166214.769</v>
      </c>
      <c r="E33" s="28">
        <v>73118.902000000002</v>
      </c>
      <c r="F33" s="88">
        <v>71432.009999999995</v>
      </c>
      <c r="G33" s="89">
        <f t="shared" si="3"/>
        <v>97.692946756777062</v>
      </c>
      <c r="H33" s="29">
        <f t="shared" si="1"/>
        <v>42.975729792098072</v>
      </c>
      <c r="I33" s="31">
        <f t="shared" si="4"/>
        <v>2.6929467567770615</v>
      </c>
    </row>
    <row r="34" s="87" customFormat="1" ht="21.75" hidden="1" customHeight="1">
      <c r="A34" s="35"/>
      <c r="B34" s="36"/>
      <c r="C34" s="90" t="s">
        <v>18</v>
      </c>
      <c r="D34" s="48"/>
      <c r="E34" s="48"/>
      <c r="F34" s="91"/>
      <c r="G34" s="92" t="e">
        <f t="shared" si="3"/>
        <v>#DIV/0!</v>
      </c>
      <c r="H34" s="93" t="e">
        <f t="shared" si="1"/>
        <v>#DIV/0!</v>
      </c>
      <c r="I34" s="94" t="e">
        <f t="shared" si="4"/>
        <v>#DIV/0!</v>
      </c>
    </row>
    <row r="35" s="17" customFormat="1" ht="48" customHeight="1">
      <c r="A35" s="72">
        <v>924</v>
      </c>
      <c r="B35" s="73" t="s">
        <v>40</v>
      </c>
      <c r="C35" s="19" t="s">
        <v>41</v>
      </c>
      <c r="D35" s="20">
        <f>D36+D38</f>
        <v>2876302.2519999999</v>
      </c>
      <c r="E35" s="42">
        <f>E36+E38</f>
        <v>1404162.956</v>
      </c>
      <c r="F35" s="42">
        <f>F36+F38</f>
        <v>1391195.8269999998</v>
      </c>
      <c r="G35" s="95">
        <f t="shared" si="3"/>
        <v>99.076522497293382</v>
      </c>
      <c r="H35" s="42">
        <f t="shared" si="1"/>
        <v>48.367511656073333</v>
      </c>
      <c r="I35" s="22">
        <f t="shared" si="4"/>
        <v>4.0765224972933822</v>
      </c>
    </row>
    <row r="36" s="17" customFormat="1" ht="16.5" customHeight="1">
      <c r="A36" s="96"/>
      <c r="B36" s="96"/>
      <c r="C36" s="27" t="s">
        <v>16</v>
      </c>
      <c r="D36" s="97">
        <v>2815954.216</v>
      </c>
      <c r="E36" s="98">
        <v>1364263.2860000001</v>
      </c>
      <c r="F36" s="98">
        <v>1351296.1569999999</v>
      </c>
      <c r="G36" s="88">
        <f t="shared" si="3"/>
        <v>99.049514185929638</v>
      </c>
      <c r="H36" s="98">
        <f t="shared" si="1"/>
        <v>47.987149411807053</v>
      </c>
      <c r="I36" s="99">
        <f t="shared" si="4"/>
        <v>4.0495141859296382</v>
      </c>
    </row>
    <row r="37" s="17" customFormat="1" ht="16.5" customHeight="1">
      <c r="A37" s="96"/>
      <c r="B37" s="96"/>
      <c r="C37" s="27" t="s">
        <v>34</v>
      </c>
      <c r="D37" s="97">
        <v>773.84400000000005</v>
      </c>
      <c r="E37" s="98">
        <v>0</v>
      </c>
      <c r="F37" s="98"/>
      <c r="G37" s="88"/>
      <c r="H37" s="98"/>
      <c r="I37" s="99"/>
    </row>
    <row r="38" s="17" customFormat="1" ht="27.75" customHeight="1">
      <c r="A38" s="96"/>
      <c r="B38" s="96"/>
      <c r="C38" s="100" t="s">
        <v>17</v>
      </c>
      <c r="D38" s="97">
        <v>60348.036</v>
      </c>
      <c r="E38" s="101">
        <v>39899.669999999998</v>
      </c>
      <c r="F38" s="102">
        <v>39899.669999999998</v>
      </c>
      <c r="G38" s="88">
        <f t="shared" si="3"/>
        <v>100</v>
      </c>
      <c r="H38" s="98">
        <f t="shared" si="1"/>
        <v>66.115937890671375</v>
      </c>
      <c r="I38" s="99">
        <f t="shared" si="4"/>
        <v>5</v>
      </c>
    </row>
    <row r="39" s="17" customFormat="1" ht="21.75" hidden="1" customHeight="1">
      <c r="A39" s="103"/>
      <c r="B39" s="104"/>
      <c r="C39" s="105" t="s">
        <v>18</v>
      </c>
      <c r="D39" s="106">
        <v>0</v>
      </c>
      <c r="E39" s="46">
        <v>0</v>
      </c>
      <c r="F39" s="107">
        <v>0</v>
      </c>
      <c r="G39" s="108" t="e">
        <f t="shared" si="3"/>
        <v>#DIV/0!</v>
      </c>
      <c r="H39" s="109" t="e">
        <f>F39/D39*100</f>
        <v>#DIV/0!</v>
      </c>
      <c r="I39" s="110" t="e">
        <f t="shared" si="4"/>
        <v>#DIV/0!</v>
      </c>
    </row>
    <row r="40" s="17" customFormat="1" ht="30" customHeight="1">
      <c r="A40" s="111" t="s">
        <v>42</v>
      </c>
      <c r="B40" s="112" t="s">
        <v>43</v>
      </c>
      <c r="C40" s="19" t="s">
        <v>44</v>
      </c>
      <c r="D40" s="113">
        <f>D41+D42+D43</f>
        <v>24366453.346000001</v>
      </c>
      <c r="E40" s="114">
        <f>E41+E42+E43</f>
        <v>11854144.650999999</v>
      </c>
      <c r="F40" s="114">
        <f>F41+F42+F43</f>
        <v>11848895.155999999</v>
      </c>
      <c r="G40" s="115">
        <f t="shared" si="3"/>
        <v>99.955715952904654</v>
      </c>
      <c r="H40" s="114">
        <f t="shared" si="1"/>
        <v>48.627902418737172</v>
      </c>
      <c r="I40" s="116">
        <f t="shared" si="4"/>
        <v>4.9557159529046544</v>
      </c>
    </row>
    <row r="41" s="24" customFormat="1" ht="16.5" customHeight="1">
      <c r="A41" s="25"/>
      <c r="B41" s="26"/>
      <c r="C41" s="68" t="s">
        <v>16</v>
      </c>
      <c r="D41" s="29">
        <v>6885985.6550000003</v>
      </c>
      <c r="E41" s="54">
        <v>2751537.318</v>
      </c>
      <c r="F41" s="54">
        <v>2747285.8849999998</v>
      </c>
      <c r="G41" s="117">
        <f t="shared" si="3"/>
        <v>99.845488811938395</v>
      </c>
      <c r="H41" s="54">
        <f t="shared" si="1"/>
        <v>39.896770377457308</v>
      </c>
      <c r="I41" s="31">
        <f t="shared" si="4"/>
        <v>4.8454888119383952</v>
      </c>
    </row>
    <row r="42" s="17" customFormat="1" ht="18.75" customHeight="1">
      <c r="A42" s="33"/>
      <c r="B42" s="34"/>
      <c r="C42" s="68" t="s">
        <v>34</v>
      </c>
      <c r="D42" s="29">
        <v>15310606.304</v>
      </c>
      <c r="E42" s="29">
        <v>8426832.6999999993</v>
      </c>
      <c r="F42" s="29">
        <v>8425834.9379999992</v>
      </c>
      <c r="G42" s="30">
        <f t="shared" si="3"/>
        <v>99.988159703229897</v>
      </c>
      <c r="H42" s="29">
        <f t="shared" si="1"/>
        <v>55.032666706338688</v>
      </c>
      <c r="I42" s="31">
        <f t="shared" si="4"/>
        <v>4.988159703229897</v>
      </c>
    </row>
    <row r="43" s="17" customFormat="1" ht="27" customHeight="1">
      <c r="A43" s="33"/>
      <c r="B43" s="34"/>
      <c r="C43" s="68" t="s">
        <v>17</v>
      </c>
      <c r="D43" s="118">
        <v>2169861.3870000001</v>
      </c>
      <c r="E43" s="118">
        <v>675774.63299999991</v>
      </c>
      <c r="F43" s="119">
        <v>675774.33299999998</v>
      </c>
      <c r="G43" s="30">
        <f t="shared" si="3"/>
        <v>99.999955606501743</v>
      </c>
      <c r="H43" s="29">
        <f t="shared" si="1"/>
        <v>31.143663694311364</v>
      </c>
      <c r="I43" s="31">
        <f t="shared" si="4"/>
        <v>4.999955606501743</v>
      </c>
    </row>
    <row r="44" s="17" customFormat="1" ht="21.75" customHeight="1">
      <c r="A44" s="35"/>
      <c r="B44" s="36"/>
      <c r="C44" s="90" t="s">
        <v>18</v>
      </c>
      <c r="D44" s="40">
        <v>67728.399999999994</v>
      </c>
      <c r="E44" s="40">
        <v>0</v>
      </c>
      <c r="F44" s="40"/>
      <c r="G44" s="39"/>
      <c r="H44" s="40">
        <f t="shared" si="1"/>
        <v>0</v>
      </c>
      <c r="I44" s="41">
        <f t="shared" si="4"/>
        <v>-95</v>
      </c>
    </row>
    <row r="45" s="17" customFormat="1" ht="30" customHeight="1">
      <c r="A45" s="18" t="s">
        <v>45</v>
      </c>
      <c r="B45" s="19" t="s">
        <v>46</v>
      </c>
      <c r="C45" s="19" t="s">
        <v>47</v>
      </c>
      <c r="D45" s="120">
        <f>D46+D47+D48</f>
        <v>103825.512</v>
      </c>
      <c r="E45" s="120">
        <f>E46+E47+E48</f>
        <v>41987.480000000003</v>
      </c>
      <c r="F45" s="120">
        <f>F46+F47+F48</f>
        <v>32728.576999999997</v>
      </c>
      <c r="G45" s="21">
        <f t="shared" si="3"/>
        <v>77.948419385969331</v>
      </c>
      <c r="H45" s="20">
        <f t="shared" si="1"/>
        <v>31.522673348338504</v>
      </c>
      <c r="I45" s="22">
        <f t="shared" si="4"/>
        <v>-17.051580614030669</v>
      </c>
    </row>
    <row r="46" s="24" customFormat="1" ht="16.5" customHeight="1">
      <c r="A46" s="25"/>
      <c r="B46" s="26"/>
      <c r="C46" s="121" t="s">
        <v>16</v>
      </c>
      <c r="D46" s="122">
        <v>98229.346000000005</v>
      </c>
      <c r="E46" s="122">
        <v>39293.739000000001</v>
      </c>
      <c r="F46" s="122">
        <v>30961.778999999999</v>
      </c>
      <c r="G46" s="30">
        <f t="shared" si="3"/>
        <v>78.795705850237354</v>
      </c>
      <c r="H46" s="29">
        <f t="shared" si="1"/>
        <v>31.519887142483871</v>
      </c>
      <c r="I46" s="31">
        <f t="shared" si="4"/>
        <v>-16.204294149762646</v>
      </c>
    </row>
    <row r="47" s="17" customFormat="1" ht="16.5" customHeight="1">
      <c r="A47" s="33"/>
      <c r="B47" s="34"/>
      <c r="C47" s="68" t="s">
        <v>34</v>
      </c>
      <c r="D47" s="122">
        <v>5596.1660000000002</v>
      </c>
      <c r="E47" s="82">
        <v>2693.741</v>
      </c>
      <c r="F47" s="82">
        <v>1766.798</v>
      </c>
      <c r="G47" s="30">
        <f t="shared" si="3"/>
        <v>65.589008000397968</v>
      </c>
      <c r="H47" s="29">
        <f t="shared" si="1"/>
        <v>31.571579542136526</v>
      </c>
      <c r="I47" s="31">
        <f t="shared" si="4"/>
        <v>-29.410991999602032</v>
      </c>
    </row>
    <row r="48" s="32" customFormat="1" ht="27" hidden="1" customHeight="1">
      <c r="A48" s="35"/>
      <c r="B48" s="36"/>
      <c r="C48" s="27" t="s">
        <v>17</v>
      </c>
      <c r="D48" s="29"/>
      <c r="E48" s="29"/>
      <c r="F48" s="59"/>
      <c r="G48" s="30"/>
      <c r="H48" s="29" t="e">
        <f t="shared" si="1"/>
        <v>#DIV/0!</v>
      </c>
      <c r="I48" s="31">
        <f t="shared" si="4"/>
        <v>-95</v>
      </c>
    </row>
    <row r="49" s="17" customFormat="1" ht="30" customHeight="1">
      <c r="A49" s="18" t="s">
        <v>48</v>
      </c>
      <c r="B49" s="19" t="s">
        <v>49</v>
      </c>
      <c r="C49" s="19" t="s">
        <v>50</v>
      </c>
      <c r="D49" s="20">
        <f>D50+D51+D52</f>
        <v>233689.59299999999</v>
      </c>
      <c r="E49" s="20">
        <f>E50+E51+E52</f>
        <v>71491.474000000002</v>
      </c>
      <c r="F49" s="20">
        <f>F50+F51+F52</f>
        <v>70699.538</v>
      </c>
      <c r="G49" s="21">
        <f t="shared" si="3"/>
        <v>98.892265111221505</v>
      </c>
      <c r="H49" s="20">
        <f t="shared" si="1"/>
        <v>30.253609967132771</v>
      </c>
      <c r="I49" s="22">
        <f t="shared" si="4"/>
        <v>3.892265111221505</v>
      </c>
      <c r="J49" s="23"/>
    </row>
    <row r="50" s="24" customFormat="1" ht="16.5" customHeight="1">
      <c r="A50" s="25"/>
      <c r="B50" s="26"/>
      <c r="C50" s="68" t="s">
        <v>16</v>
      </c>
      <c r="D50" s="29">
        <v>216436.027</v>
      </c>
      <c r="E50" s="29">
        <v>65015.641000000003</v>
      </c>
      <c r="F50" s="29">
        <v>64478.438000000002</v>
      </c>
      <c r="G50" s="30">
        <f t="shared" si="3"/>
        <v>99.173732671496694</v>
      </c>
      <c r="H50" s="29">
        <f t="shared" si="1"/>
        <v>29.790991312181131</v>
      </c>
      <c r="I50" s="31">
        <f t="shared" si="4"/>
        <v>4.173732671496694</v>
      </c>
    </row>
    <row r="51" s="17" customFormat="1" ht="16.5" customHeight="1">
      <c r="A51" s="33"/>
      <c r="B51" s="34"/>
      <c r="C51" s="68" t="s">
        <v>34</v>
      </c>
      <c r="D51" s="29">
        <v>17183.565999999999</v>
      </c>
      <c r="E51" s="29">
        <v>6475.8330000000005</v>
      </c>
      <c r="F51" s="29">
        <v>6221.1000000000004</v>
      </c>
      <c r="G51" s="30">
        <f t="shared" si="3"/>
        <v>96.066405665495083</v>
      </c>
      <c r="H51" s="29">
        <f t="shared" si="1"/>
        <v>36.203777492983704</v>
      </c>
      <c r="I51" s="31">
        <f t="shared" si="4"/>
        <v>1.0664056654950826</v>
      </c>
    </row>
    <row r="52" s="32" customFormat="1" ht="27" customHeight="1">
      <c r="A52" s="35"/>
      <c r="B52" s="36"/>
      <c r="C52" s="27" t="s">
        <v>17</v>
      </c>
      <c r="D52" s="29">
        <v>70</v>
      </c>
      <c r="E52" s="29">
        <v>0</v>
      </c>
      <c r="F52" s="59"/>
      <c r="G52" s="30"/>
      <c r="H52" s="29">
        <f t="shared" si="1"/>
        <v>0</v>
      </c>
      <c r="I52" s="31">
        <f t="shared" si="4"/>
        <v>-95</v>
      </c>
    </row>
    <row r="53" s="17" customFormat="1" ht="30" customHeight="1">
      <c r="A53" s="18" t="s">
        <v>51</v>
      </c>
      <c r="B53" s="19" t="s">
        <v>52</v>
      </c>
      <c r="C53" s="19" t="s">
        <v>53</v>
      </c>
      <c r="D53" s="20">
        <f>D54+D55+D56</f>
        <v>220303.61600000001</v>
      </c>
      <c r="E53" s="20">
        <f>E54+E55+E56</f>
        <v>62673.701000000001</v>
      </c>
      <c r="F53" s="20">
        <f>F54+F55+F56</f>
        <v>61491.122000000003</v>
      </c>
      <c r="G53" s="21">
        <f t="shared" si="3"/>
        <v>98.113117653607219</v>
      </c>
      <c r="H53" s="20">
        <f t="shared" si="1"/>
        <v>27.911989424631141</v>
      </c>
      <c r="I53" s="22">
        <f t="shared" si="4"/>
        <v>3.1131176536072189</v>
      </c>
    </row>
    <row r="54" s="24" customFormat="1" ht="16.5" customHeight="1">
      <c r="A54" s="25"/>
      <c r="B54" s="26"/>
      <c r="C54" s="68" t="s">
        <v>16</v>
      </c>
      <c r="D54" s="122">
        <v>206407.95000000001</v>
      </c>
      <c r="E54" s="82">
        <v>56947.006000000001</v>
      </c>
      <c r="F54" s="122">
        <v>56478.783000000003</v>
      </c>
      <c r="G54" s="30">
        <f t="shared" si="3"/>
        <v>99.177791717443412</v>
      </c>
      <c r="H54" s="29">
        <f t="shared" si="1"/>
        <v>27.362697512377792</v>
      </c>
      <c r="I54" s="31">
        <f t="shared" si="4"/>
        <v>4.1777917174434123</v>
      </c>
    </row>
    <row r="55" s="17" customFormat="1" ht="16.5" customHeight="1">
      <c r="A55" s="33"/>
      <c r="B55" s="34"/>
      <c r="C55" s="68" t="s">
        <v>34</v>
      </c>
      <c r="D55" s="122">
        <v>13895.665999999999</v>
      </c>
      <c r="E55" s="82">
        <v>5726.6949999999997</v>
      </c>
      <c r="F55" s="122">
        <v>5012.3389999999999</v>
      </c>
      <c r="G55" s="30">
        <f t="shared" si="3"/>
        <v>87.525859156110116</v>
      </c>
      <c r="H55" s="29">
        <f t="shared" si="1"/>
        <v>36.071239766413498</v>
      </c>
      <c r="I55" s="31">
        <f t="shared" si="4"/>
        <v>-7.4741408438898844</v>
      </c>
    </row>
    <row r="56" s="32" customFormat="1" ht="27.75" hidden="1" customHeight="1">
      <c r="A56" s="35"/>
      <c r="B56" s="36"/>
      <c r="C56" s="27" t="s">
        <v>17</v>
      </c>
      <c r="D56" s="29"/>
      <c r="E56" s="29"/>
      <c r="F56" s="59"/>
      <c r="G56" s="30"/>
      <c r="H56" s="29" t="e">
        <f t="shared" si="1"/>
        <v>#DIV/0!</v>
      </c>
      <c r="I56" s="31">
        <f t="shared" si="4"/>
        <v>-95</v>
      </c>
    </row>
    <row r="57" s="17" customFormat="1" ht="30" customHeight="1">
      <c r="A57" s="18" t="s">
        <v>54</v>
      </c>
      <c r="B57" s="19" t="s">
        <v>55</v>
      </c>
      <c r="C57" s="19" t="s">
        <v>56</v>
      </c>
      <c r="D57" s="20">
        <f>D58+D59+D60</f>
        <v>180749.13500000001</v>
      </c>
      <c r="E57" s="20">
        <f>E58+E59+E60</f>
        <v>47857.786</v>
      </c>
      <c r="F57" s="20">
        <f>F58+F59+F60</f>
        <v>42381.286999999997</v>
      </c>
      <c r="G57" s="21">
        <f t="shared" si="3"/>
        <v>88.5567230377101</v>
      </c>
      <c r="H57" s="20">
        <f t="shared" si="1"/>
        <v>23.447573898486425</v>
      </c>
      <c r="I57" s="22">
        <f t="shared" si="4"/>
        <v>-6.4432769622899002</v>
      </c>
      <c r="J57" s="23"/>
    </row>
    <row r="58" s="24" customFormat="1" ht="16.5" customHeight="1">
      <c r="A58" s="25"/>
      <c r="B58" s="26"/>
      <c r="C58" s="68" t="s">
        <v>16</v>
      </c>
      <c r="D58" s="122">
        <v>166766.86900000001</v>
      </c>
      <c r="E58" s="122">
        <v>42529.349999999999</v>
      </c>
      <c r="F58" s="122">
        <v>37733.794999999998</v>
      </c>
      <c r="G58" s="30">
        <f t="shared" si="3"/>
        <v>88.724128160905352</v>
      </c>
      <c r="H58" s="29">
        <f t="shared" si="1"/>
        <v>22.626673527102074</v>
      </c>
      <c r="I58" s="31">
        <f t="shared" si="4"/>
        <v>-6.2758718390946484</v>
      </c>
    </row>
    <row r="59" s="17" customFormat="1" ht="16.5" customHeight="1">
      <c r="A59" s="33"/>
      <c r="B59" s="34"/>
      <c r="C59" s="68" t="s">
        <v>34</v>
      </c>
      <c r="D59" s="122">
        <v>13982.266</v>
      </c>
      <c r="E59" s="122">
        <v>5328.4359999999997</v>
      </c>
      <c r="F59" s="122">
        <v>4647.4920000000002</v>
      </c>
      <c r="G59" s="30">
        <f t="shared" si="3"/>
        <v>87.220565284072109</v>
      </c>
      <c r="H59" s="29">
        <f t="shared" si="1"/>
        <v>33.238475079790355</v>
      </c>
      <c r="I59" s="31">
        <f t="shared" si="4"/>
        <v>-7.7794347159278914</v>
      </c>
    </row>
    <row r="60" s="32" customFormat="1" ht="27.75" hidden="1" customHeight="1">
      <c r="A60" s="35"/>
      <c r="B60" s="36"/>
      <c r="C60" s="27" t="s">
        <v>17</v>
      </c>
      <c r="D60" s="29"/>
      <c r="E60" s="29"/>
      <c r="F60" s="59"/>
      <c r="G60" s="30"/>
      <c r="H60" s="29" t="e">
        <f t="shared" si="1"/>
        <v>#DIV/0!</v>
      </c>
      <c r="I60" s="31">
        <f t="shared" si="4"/>
        <v>-95</v>
      </c>
    </row>
    <row r="61" s="17" customFormat="1" ht="30" customHeight="1">
      <c r="A61" s="18" t="s">
        <v>57</v>
      </c>
      <c r="B61" s="19" t="s">
        <v>58</v>
      </c>
      <c r="C61" s="19" t="s">
        <v>59</v>
      </c>
      <c r="D61" s="20">
        <f>D62+D63+D64</f>
        <v>180033.29300000001</v>
      </c>
      <c r="E61" s="20">
        <f>E62+E63+E64</f>
        <v>55906.749999999993</v>
      </c>
      <c r="F61" s="20">
        <f>F62+F63+F64</f>
        <v>55357.830999999998</v>
      </c>
      <c r="G61" s="21">
        <f t="shared" si="3"/>
        <v>99.018152548663636</v>
      </c>
      <c r="H61" s="20">
        <f t="shared" si="1"/>
        <v>30.748663248635903</v>
      </c>
      <c r="I61" s="22">
        <f t="shared" si="4"/>
        <v>4.018152548663636</v>
      </c>
      <c r="J61" s="23"/>
    </row>
    <row r="62" s="24" customFormat="1" ht="16.5" customHeight="1">
      <c r="A62" s="25"/>
      <c r="B62" s="26"/>
      <c r="C62" s="68" t="s">
        <v>16</v>
      </c>
      <c r="D62" s="122">
        <v>167256.72700000001</v>
      </c>
      <c r="E62" s="122">
        <v>50595.763999999996</v>
      </c>
      <c r="F62" s="122">
        <v>50479.349999999999</v>
      </c>
      <c r="G62" s="30">
        <f t="shared" si="3"/>
        <v>99.769913544541012</v>
      </c>
      <c r="H62" s="29">
        <f t="shared" si="1"/>
        <v>30.180759187043037</v>
      </c>
      <c r="I62" s="31">
        <f t="shared" si="4"/>
        <v>4.7699135445410121</v>
      </c>
    </row>
    <row r="63" s="17" customFormat="1" ht="16.5" customHeight="1">
      <c r="A63" s="33"/>
      <c r="B63" s="34"/>
      <c r="C63" s="68" t="s">
        <v>34</v>
      </c>
      <c r="D63" s="122">
        <v>12776.566000000001</v>
      </c>
      <c r="E63" s="122">
        <v>5310.9859999999999</v>
      </c>
      <c r="F63" s="122">
        <v>4878.4809999999998</v>
      </c>
      <c r="G63" s="30">
        <f t="shared" si="3"/>
        <v>91.856408584018112</v>
      </c>
      <c r="H63" s="29">
        <f t="shared" si="1"/>
        <v>38.183037601809431</v>
      </c>
      <c r="I63" s="31">
        <f t="shared" si="4"/>
        <v>-3.1435914159818878</v>
      </c>
    </row>
    <row r="64" s="32" customFormat="1" ht="27" hidden="1" customHeight="1">
      <c r="A64" s="35"/>
      <c r="B64" s="36"/>
      <c r="C64" s="27" t="s">
        <v>17</v>
      </c>
      <c r="D64" s="29"/>
      <c r="E64" s="29"/>
      <c r="F64" s="59"/>
      <c r="G64" s="30"/>
      <c r="H64" s="29" t="e">
        <f t="shared" si="1"/>
        <v>#DIV/0!</v>
      </c>
      <c r="I64" s="31">
        <f t="shared" si="4"/>
        <v>-95</v>
      </c>
    </row>
    <row r="65" s="17" customFormat="1" ht="30" customHeight="1">
      <c r="A65" s="18" t="s">
        <v>60</v>
      </c>
      <c r="B65" s="19" t="s">
        <v>61</v>
      </c>
      <c r="C65" s="19" t="s">
        <v>62</v>
      </c>
      <c r="D65" s="20">
        <f>D66+D67+D68</f>
        <v>169774.95499999999</v>
      </c>
      <c r="E65" s="20">
        <f>E66+E67+E68</f>
        <v>52629.118000000002</v>
      </c>
      <c r="F65" s="20">
        <f>F66+F67+F68</f>
        <v>49764.981</v>
      </c>
      <c r="G65" s="21">
        <f t="shared" si="3"/>
        <v>94.557885237597944</v>
      </c>
      <c r="H65" s="20">
        <f t="shared" si="1"/>
        <v>29.312321714354162</v>
      </c>
      <c r="I65" s="22">
        <f t="shared" si="4"/>
        <v>-0.44211476240205627</v>
      </c>
      <c r="J65" s="23"/>
    </row>
    <row r="66" s="24" customFormat="1" ht="16.5" customHeight="1">
      <c r="A66" s="25"/>
      <c r="B66" s="26"/>
      <c r="C66" s="68" t="s">
        <v>16</v>
      </c>
      <c r="D66" s="29">
        <v>157747.28899999999</v>
      </c>
      <c r="E66" s="29">
        <v>47947.330000000002</v>
      </c>
      <c r="F66" s="29">
        <v>45189.497000000003</v>
      </c>
      <c r="G66" s="30">
        <f t="shared" si="3"/>
        <v>94.248203184619456</v>
      </c>
      <c r="H66" s="29">
        <f t="shared" si="1"/>
        <v>28.646766157737268</v>
      </c>
      <c r="I66" s="31">
        <f t="shared" si="4"/>
        <v>-0.7517968153805441</v>
      </c>
    </row>
    <row r="67" s="17" customFormat="1" ht="16.5" customHeight="1">
      <c r="A67" s="33"/>
      <c r="B67" s="34"/>
      <c r="C67" s="68" t="s">
        <v>34</v>
      </c>
      <c r="D67" s="29">
        <v>12027.665999999999</v>
      </c>
      <c r="E67" s="29">
        <v>4681.7880000000005</v>
      </c>
      <c r="F67" s="29">
        <v>4575.4840000000004</v>
      </c>
      <c r="G67" s="30">
        <f t="shared" si="3"/>
        <v>97.729414488652623</v>
      </c>
      <c r="H67" s="29">
        <f t="shared" si="1"/>
        <v>38.041329049210383</v>
      </c>
      <c r="I67" s="31">
        <f t="shared" si="4"/>
        <v>2.7294144886526226</v>
      </c>
    </row>
    <row r="68" s="32" customFormat="1" ht="27" hidden="1" customHeight="1">
      <c r="A68" s="35"/>
      <c r="B68" s="36"/>
      <c r="C68" s="27" t="s">
        <v>17</v>
      </c>
      <c r="D68" s="29"/>
      <c r="E68" s="29"/>
      <c r="F68" s="59"/>
      <c r="G68" s="30"/>
      <c r="H68" s="29" t="e">
        <f t="shared" si="1"/>
        <v>#DIV/0!</v>
      </c>
      <c r="I68" s="31">
        <f t="shared" si="4"/>
        <v>-95</v>
      </c>
    </row>
    <row r="69" s="17" customFormat="1" ht="37.5" customHeight="1">
      <c r="A69" s="18" t="s">
        <v>63</v>
      </c>
      <c r="B69" s="19" t="s">
        <v>64</v>
      </c>
      <c r="C69" s="19" t="s">
        <v>65</v>
      </c>
      <c r="D69" s="20">
        <f>D70+D71+D72</f>
        <v>172577.79699999999</v>
      </c>
      <c r="E69" s="20">
        <f>E70+E71+E72</f>
        <v>49866.479999999996</v>
      </c>
      <c r="F69" s="20">
        <f>F70+F71+F72</f>
        <v>49381.854999999996</v>
      </c>
      <c r="G69" s="21">
        <f t="shared" si="3"/>
        <v>99.028154784536625</v>
      </c>
      <c r="H69" s="20">
        <f t="shared" ref="H69:H132" si="7">F69/D69*100</f>
        <v>28.614257371705815</v>
      </c>
      <c r="I69" s="22">
        <f t="shared" si="4"/>
        <v>4.0281547845366248</v>
      </c>
      <c r="J69" s="23"/>
    </row>
    <row r="70" s="24" customFormat="1" ht="16.5" customHeight="1">
      <c r="A70" s="25"/>
      <c r="B70" s="26"/>
      <c r="C70" s="68" t="s">
        <v>16</v>
      </c>
      <c r="D70" s="122">
        <v>162958.03099999999</v>
      </c>
      <c r="E70" s="123">
        <v>45931.672999999995</v>
      </c>
      <c r="F70" s="122">
        <v>45539.603999999999</v>
      </c>
      <c r="G70" s="89">
        <f t="shared" si="3"/>
        <v>99.146408187657357</v>
      </c>
      <c r="H70" s="29">
        <f t="shared" si="7"/>
        <v>27.945602754613553</v>
      </c>
      <c r="I70" s="124">
        <f t="shared" si="4"/>
        <v>4.1464081876573573</v>
      </c>
    </row>
    <row r="71" s="17" customFormat="1" ht="16.5" customHeight="1">
      <c r="A71" s="33"/>
      <c r="B71" s="34"/>
      <c r="C71" s="68" t="s">
        <v>34</v>
      </c>
      <c r="D71" s="122">
        <v>9619.7659999999996</v>
      </c>
      <c r="E71" s="122">
        <v>3934.8070000000002</v>
      </c>
      <c r="F71" s="122">
        <v>3842.2510000000002</v>
      </c>
      <c r="G71" s="30">
        <f t="shared" si="3"/>
        <v>97.647762647570772</v>
      </c>
      <c r="H71" s="29">
        <f t="shared" si="7"/>
        <v>39.941210628200317</v>
      </c>
      <c r="I71" s="31">
        <f t="shared" si="4"/>
        <v>2.6477626475707723</v>
      </c>
    </row>
    <row r="72" s="17" customFormat="1" ht="27.75" hidden="1" customHeight="1">
      <c r="A72" s="35"/>
      <c r="B72" s="36"/>
      <c r="C72" s="27" t="s">
        <v>17</v>
      </c>
      <c r="D72" s="29"/>
      <c r="E72" s="29"/>
      <c r="F72" s="59"/>
      <c r="G72" s="30"/>
      <c r="H72" s="29" t="e">
        <f t="shared" si="7"/>
        <v>#DIV/0!</v>
      </c>
      <c r="I72" s="31">
        <f t="shared" si="4"/>
        <v>-95</v>
      </c>
    </row>
    <row r="73" s="17" customFormat="1" ht="30" customHeight="1">
      <c r="A73" s="18" t="s">
        <v>66</v>
      </c>
      <c r="B73" s="19" t="s">
        <v>67</v>
      </c>
      <c r="C73" s="19" t="s">
        <v>68</v>
      </c>
      <c r="D73" s="20">
        <f>D74+D75+D76</f>
        <v>37141.189999999995</v>
      </c>
      <c r="E73" s="20">
        <f>E74+E75+E76</f>
        <v>14354.153</v>
      </c>
      <c r="F73" s="20">
        <f>F74+F75+F76</f>
        <v>12819.076000000001</v>
      </c>
      <c r="G73" s="21">
        <f t="shared" si="3"/>
        <v>89.305694317177753</v>
      </c>
      <c r="H73" s="20">
        <f t="shared" si="7"/>
        <v>34.514446090714927</v>
      </c>
      <c r="I73" s="22">
        <f t="shared" si="4"/>
        <v>-5.6943056828222467</v>
      </c>
    </row>
    <row r="74" s="24" customFormat="1" ht="16.5" customHeight="1">
      <c r="A74" s="25"/>
      <c r="B74" s="26"/>
      <c r="C74" s="68" t="s">
        <v>16</v>
      </c>
      <c r="D74" s="29">
        <v>36300.589999999997</v>
      </c>
      <c r="E74" s="97">
        <v>13989.127</v>
      </c>
      <c r="F74" s="29">
        <v>12566.993</v>
      </c>
      <c r="G74" s="89">
        <f t="shared" ref="G74:G105" si="8">F74/E74*100</f>
        <v>89.834004652327479</v>
      </c>
      <c r="H74" s="29">
        <f t="shared" si="7"/>
        <v>34.619252744927842</v>
      </c>
      <c r="I74" s="31">
        <f t="shared" ref="I74:I134" si="9">G74-95</f>
        <v>-5.1659953476725207</v>
      </c>
    </row>
    <row r="75" s="17" customFormat="1" ht="16.5" customHeight="1">
      <c r="A75" s="33"/>
      <c r="B75" s="34"/>
      <c r="C75" s="68" t="s">
        <v>34</v>
      </c>
      <c r="D75" s="29">
        <v>840.60000000000002</v>
      </c>
      <c r="E75" s="29">
        <v>365.02600000000001</v>
      </c>
      <c r="F75" s="29">
        <v>252.083</v>
      </c>
      <c r="G75" s="30">
        <f t="shared" si="8"/>
        <v>69.058916351164029</v>
      </c>
      <c r="H75" s="29">
        <f t="shared" si="7"/>
        <v>29.988460623364261</v>
      </c>
      <c r="I75" s="31">
        <f t="shared" si="9"/>
        <v>-25.941083648835971</v>
      </c>
    </row>
    <row r="76" s="17" customFormat="1" ht="27.75" hidden="1" customHeight="1">
      <c r="A76" s="33"/>
      <c r="B76" s="34"/>
      <c r="C76" s="27" t="s">
        <v>17</v>
      </c>
      <c r="D76" s="29">
        <v>0</v>
      </c>
      <c r="E76" s="29">
        <v>0</v>
      </c>
      <c r="F76" s="59">
        <v>0</v>
      </c>
      <c r="G76" s="30" t="e">
        <f t="shared" si="8"/>
        <v>#DIV/0!</v>
      </c>
      <c r="H76" s="29" t="e">
        <f t="shared" si="7"/>
        <v>#DIV/0!</v>
      </c>
      <c r="I76" s="31" t="e">
        <f t="shared" si="9"/>
        <v>#DIV/0!</v>
      </c>
    </row>
    <row r="77" s="17" customFormat="1" ht="48" customHeight="1">
      <c r="A77" s="125" t="s">
        <v>69</v>
      </c>
      <c r="B77" s="126" t="s">
        <v>70</v>
      </c>
      <c r="C77" s="127" t="s">
        <v>71</v>
      </c>
      <c r="D77" s="20">
        <f>D78+D79+D80</f>
        <v>2070541.699</v>
      </c>
      <c r="E77" s="20">
        <f>E78+E79+E80</f>
        <v>260199.48700000002</v>
      </c>
      <c r="F77" s="20">
        <f>F78+F79+F80</f>
        <v>186467.948</v>
      </c>
      <c r="G77" s="21">
        <f t="shared" si="8"/>
        <v>71.663457199667718</v>
      </c>
      <c r="H77" s="20">
        <f t="shared" si="7"/>
        <v>9.0057567104327116</v>
      </c>
      <c r="I77" s="22">
        <f t="shared" si="9"/>
        <v>-23.336542800332282</v>
      </c>
    </row>
    <row r="78" s="17" customFormat="1" ht="16.5" customHeight="1">
      <c r="A78" s="51"/>
      <c r="B78" s="52"/>
      <c r="C78" s="27" t="s">
        <v>16</v>
      </c>
      <c r="D78" s="82">
        <v>1662401.8370000001</v>
      </c>
      <c r="E78" s="128">
        <v>258449.48700000002</v>
      </c>
      <c r="F78" s="82">
        <v>184720.74600000001</v>
      </c>
      <c r="G78" s="89">
        <f t="shared" si="8"/>
        <v>71.472668854630001</v>
      </c>
      <c r="H78" s="29">
        <f t="shared" si="7"/>
        <v>11.111678409436214</v>
      </c>
      <c r="I78" s="31">
        <f t="shared" si="9"/>
        <v>-23.527331145369999</v>
      </c>
    </row>
    <row r="79" s="32" customFormat="1" ht="16.5" customHeight="1">
      <c r="A79" s="51"/>
      <c r="B79" s="52"/>
      <c r="C79" s="27" t="s">
        <v>34</v>
      </c>
      <c r="D79" s="82">
        <v>5352.393</v>
      </c>
      <c r="E79" s="128">
        <v>1750</v>
      </c>
      <c r="F79" s="82">
        <v>1747.202</v>
      </c>
      <c r="G79" s="89">
        <f t="shared" si="8"/>
        <v>99.840114285714293</v>
      </c>
      <c r="H79" s="29">
        <f t="shared" si="7"/>
        <v>32.643380260007063</v>
      </c>
      <c r="I79" s="31">
        <f t="shared" si="9"/>
        <v>4.8401142857142929</v>
      </c>
    </row>
    <row r="80" s="32" customFormat="1" ht="27.75" customHeight="1">
      <c r="A80" s="51"/>
      <c r="B80" s="52"/>
      <c r="C80" s="27" t="s">
        <v>17</v>
      </c>
      <c r="D80" s="122">
        <v>402787.46899999998</v>
      </c>
      <c r="E80" s="122">
        <v>0</v>
      </c>
      <c r="F80" s="122"/>
      <c r="G80" s="89"/>
      <c r="H80" s="29">
        <f t="shared" si="7"/>
        <v>0</v>
      </c>
      <c r="I80" s="31">
        <f t="shared" si="9"/>
        <v>-95</v>
      </c>
    </row>
    <row r="81" s="32" customFormat="1" ht="21" customHeight="1">
      <c r="A81" s="70"/>
      <c r="B81" s="71"/>
      <c r="C81" s="105" t="s">
        <v>18</v>
      </c>
      <c r="D81" s="40">
        <v>131851</v>
      </c>
      <c r="E81" s="40">
        <v>0</v>
      </c>
      <c r="F81" s="40"/>
      <c r="G81" s="39"/>
      <c r="H81" s="40">
        <f t="shared" si="7"/>
        <v>0</v>
      </c>
      <c r="I81" s="41">
        <f t="shared" si="9"/>
        <v>-95</v>
      </c>
      <c r="J81" s="50"/>
    </row>
    <row r="82" s="17" customFormat="1" ht="44.25" customHeight="1">
      <c r="A82" s="86" t="s">
        <v>72</v>
      </c>
      <c r="B82" s="73" t="s">
        <v>73</v>
      </c>
      <c r="C82" s="19" t="s">
        <v>74</v>
      </c>
      <c r="D82" s="20">
        <f>D83+D84</f>
        <v>2784659.0810000002</v>
      </c>
      <c r="E82" s="20">
        <f>E83+E84</f>
        <v>691979.86199999996</v>
      </c>
      <c r="F82" s="20">
        <f>F83+F84</f>
        <v>666586.61899999995</v>
      </c>
      <c r="G82" s="21">
        <f t="shared" si="8"/>
        <v>96.330349422798662</v>
      </c>
      <c r="H82" s="20">
        <f t="shared" si="7"/>
        <v>23.937817866042753</v>
      </c>
      <c r="I82" s="22">
        <f t="shared" si="9"/>
        <v>1.3303494227986619</v>
      </c>
    </row>
    <row r="83" s="17" customFormat="1" ht="16.5" customHeight="1">
      <c r="A83" s="43"/>
      <c r="B83" s="44"/>
      <c r="C83" s="27" t="s">
        <v>16</v>
      </c>
      <c r="D83" s="122">
        <v>1596310.8470000001</v>
      </c>
      <c r="E83" s="122">
        <v>314759.83600000001</v>
      </c>
      <c r="F83" s="29">
        <v>294580.67700000003</v>
      </c>
      <c r="G83" s="30">
        <f t="shared" si="8"/>
        <v>93.589029891348659</v>
      </c>
      <c r="H83" s="29">
        <f t="shared" si="7"/>
        <v>18.453841715954962</v>
      </c>
      <c r="I83" s="31">
        <f t="shared" si="9"/>
        <v>-1.4109701086513411</v>
      </c>
    </row>
    <row r="84" s="32" customFormat="1" ht="27" customHeight="1">
      <c r="A84" s="51"/>
      <c r="B84" s="52"/>
      <c r="C84" s="27" t="s">
        <v>17</v>
      </c>
      <c r="D84" s="122">
        <v>1188348.2339999999</v>
      </c>
      <c r="E84" s="122">
        <v>377220.02599999995</v>
      </c>
      <c r="F84" s="129">
        <v>372005.94199999998</v>
      </c>
      <c r="G84" s="30">
        <f t="shared" si="8"/>
        <v>98.617760553359389</v>
      </c>
      <c r="H84" s="29">
        <f t="shared" si="7"/>
        <v>31.304455323488956</v>
      </c>
      <c r="I84" s="31">
        <f t="shared" si="9"/>
        <v>3.6177605533593891</v>
      </c>
    </row>
    <row r="85" s="32" customFormat="1" ht="21" customHeight="1">
      <c r="A85" s="51"/>
      <c r="B85" s="52"/>
      <c r="C85" s="130" t="s">
        <v>18</v>
      </c>
      <c r="D85" s="40">
        <v>2480967.4810000001</v>
      </c>
      <c r="E85" s="40">
        <v>655835.47399999993</v>
      </c>
      <c r="F85" s="40">
        <v>630517.09199999995</v>
      </c>
      <c r="G85" s="39">
        <f t="shared" si="8"/>
        <v>96.139522333919984</v>
      </c>
      <c r="H85" s="40">
        <f t="shared" si="7"/>
        <v>25.414161887597906</v>
      </c>
      <c r="I85" s="41">
        <f t="shared" si="9"/>
        <v>1.1395223339199845</v>
      </c>
      <c r="J85" s="131"/>
    </row>
    <row r="86" s="17" customFormat="1" ht="45" customHeight="1">
      <c r="A86" s="18" t="s">
        <v>75</v>
      </c>
      <c r="B86" s="19" t="s">
        <v>76</v>
      </c>
      <c r="C86" s="19" t="s">
        <v>77</v>
      </c>
      <c r="D86" s="20">
        <f>D88+D89+D90</f>
        <v>12664762.616</v>
      </c>
      <c r="E86" s="20">
        <f>E88+E89+E90</f>
        <v>4145574.4139999999</v>
      </c>
      <c r="F86" s="20">
        <f>F88+F89+F90</f>
        <v>3947294.6969999997</v>
      </c>
      <c r="G86" s="21">
        <f t="shared" si="8"/>
        <v>95.217074952740191</v>
      </c>
      <c r="H86" s="20">
        <f t="shared" si="7"/>
        <v>31.167537968798509</v>
      </c>
      <c r="I86" s="22">
        <f t="shared" si="9"/>
        <v>0.21707495274019095</v>
      </c>
    </row>
    <row r="87" s="17" customFormat="1" ht="45" hidden="1" customHeight="1">
      <c r="A87" s="25"/>
      <c r="B87" s="26"/>
      <c r="C87" s="19" t="s">
        <v>78</v>
      </c>
      <c r="D87" s="20">
        <f>D88+D89+D91</f>
        <v>8400381.557</v>
      </c>
      <c r="E87" s="20">
        <f>E88+E89+E91</f>
        <v>3040194.713</v>
      </c>
      <c r="F87" s="20">
        <f>F88+F89+F91</f>
        <v>2843414.9959999998</v>
      </c>
      <c r="G87" s="21">
        <f t="shared" si="8"/>
        <v>93.527397565736109</v>
      </c>
      <c r="H87" s="20">
        <f t="shared" si="7"/>
        <v>33.848641001676825</v>
      </c>
      <c r="I87" s="22">
        <f t="shared" si="9"/>
        <v>-1.4726024342638908</v>
      </c>
    </row>
    <row r="88" s="24" customFormat="1" ht="16.5" customHeight="1">
      <c r="A88" s="33"/>
      <c r="B88" s="34"/>
      <c r="C88" s="68" t="s">
        <v>16</v>
      </c>
      <c r="D88" s="29">
        <v>8390541.2880000006</v>
      </c>
      <c r="E88" s="29">
        <v>3035180.2069999999</v>
      </c>
      <c r="F88" s="29">
        <v>2838434.2579999999</v>
      </c>
      <c r="G88" s="30">
        <f t="shared" si="8"/>
        <v>93.517816551839417</v>
      </c>
      <c r="H88" s="29">
        <f t="shared" si="7"/>
        <v>33.82897670808768</v>
      </c>
      <c r="I88" s="132">
        <f t="shared" si="9"/>
        <v>-1.4821834481605833</v>
      </c>
    </row>
    <row r="89" s="24" customFormat="1" ht="16.5" customHeight="1">
      <c r="A89" s="33"/>
      <c r="B89" s="34"/>
      <c r="C89" s="68" t="s">
        <v>34</v>
      </c>
      <c r="D89" s="29">
        <v>9840.2690000000002</v>
      </c>
      <c r="E89" s="97">
        <v>5014.5059999999994</v>
      </c>
      <c r="F89" s="29">
        <v>4980.7380000000003</v>
      </c>
      <c r="G89" s="89">
        <f t="shared" si="8"/>
        <v>99.326593686397047</v>
      </c>
      <c r="H89" s="29">
        <f t="shared" si="7"/>
        <v>50.615872391293372</v>
      </c>
      <c r="I89" s="31">
        <f t="shared" si="9"/>
        <v>4.3265936863970467</v>
      </c>
    </row>
    <row r="90" s="17" customFormat="1" ht="27" customHeight="1">
      <c r="A90" s="33"/>
      <c r="B90" s="34"/>
      <c r="C90" s="68" t="s">
        <v>17</v>
      </c>
      <c r="D90" s="29">
        <v>4264381.0590000004</v>
      </c>
      <c r="E90" s="29">
        <v>1105379.7009999999</v>
      </c>
      <c r="F90" s="30">
        <v>1103879.7009999999</v>
      </c>
      <c r="G90" s="30">
        <f t="shared" si="8"/>
        <v>99.864300023001789</v>
      </c>
      <c r="H90" s="29">
        <f t="shared" si="7"/>
        <v>25.886047370702382</v>
      </c>
      <c r="I90" s="31">
        <f t="shared" si="9"/>
        <v>4.864300023001789</v>
      </c>
    </row>
    <row r="91" s="17" customFormat="1" ht="44.25" hidden="1" customHeight="1">
      <c r="A91" s="33"/>
      <c r="B91" s="34"/>
      <c r="C91" s="133" t="s">
        <v>79</v>
      </c>
      <c r="D91" s="29"/>
      <c r="E91" s="29"/>
      <c r="F91" s="59"/>
      <c r="G91" s="30" t="e">
        <f t="shared" si="8"/>
        <v>#DIV/0!</v>
      </c>
      <c r="H91" s="29" t="e">
        <f t="shared" si="7"/>
        <v>#DIV/0!</v>
      </c>
      <c r="I91" s="31" t="e">
        <f t="shared" si="9"/>
        <v>#DIV/0!</v>
      </c>
    </row>
    <row r="92" s="17" customFormat="1" ht="21" customHeight="1">
      <c r="A92" s="33"/>
      <c r="B92" s="34"/>
      <c r="C92" s="90" t="s">
        <v>18</v>
      </c>
      <c r="D92" s="40">
        <v>996216.66399999999</v>
      </c>
      <c r="E92" s="40">
        <v>193790.91099999999</v>
      </c>
      <c r="F92" s="40">
        <v>176145.13</v>
      </c>
      <c r="G92" s="39">
        <f t="shared" si="8"/>
        <v>90.894422803967316</v>
      </c>
      <c r="H92" s="40">
        <f t="shared" si="7"/>
        <v>17.681407706305947</v>
      </c>
      <c r="I92" s="41">
        <f t="shared" si="9"/>
        <v>-4.1055771960326837</v>
      </c>
      <c r="J92" s="50"/>
    </row>
    <row r="93" s="17" customFormat="1" ht="40.5" hidden="1" customHeight="1">
      <c r="A93" s="35"/>
      <c r="B93" s="36"/>
      <c r="C93" s="90" t="s">
        <v>80</v>
      </c>
      <c r="D93" s="48"/>
      <c r="E93" s="48"/>
      <c r="F93" s="134"/>
      <c r="G93" s="39" t="e">
        <f t="shared" si="8"/>
        <v>#DIV/0!</v>
      </c>
      <c r="H93" s="40" t="e">
        <f t="shared" si="7"/>
        <v>#DIV/0!</v>
      </c>
      <c r="I93" s="41" t="e">
        <f t="shared" si="9"/>
        <v>#DIV/0!</v>
      </c>
      <c r="J93" s="50"/>
    </row>
    <row r="94" s="17" customFormat="1" ht="30" customHeight="1">
      <c r="A94" s="18" t="s">
        <v>81</v>
      </c>
      <c r="B94" s="19" t="s">
        <v>82</v>
      </c>
      <c r="C94" s="19" t="s">
        <v>83</v>
      </c>
      <c r="D94" s="20">
        <f>D95+D96+D97</f>
        <v>10734013.438999999</v>
      </c>
      <c r="E94" s="20">
        <f>E95+E96+E97</f>
        <v>5178230.8770000003</v>
      </c>
      <c r="F94" s="20">
        <f>F95+F96+F97</f>
        <v>5050762.3200000003</v>
      </c>
      <c r="G94" s="21">
        <f t="shared" si="8"/>
        <v>97.538376329140249</v>
      </c>
      <c r="H94" s="20">
        <f t="shared" si="7"/>
        <v>47.053810289160012</v>
      </c>
      <c r="I94" s="22">
        <f t="shared" si="9"/>
        <v>2.5383763291402488</v>
      </c>
    </row>
    <row r="95" s="24" customFormat="1" ht="16.5" customHeight="1">
      <c r="A95" s="25"/>
      <c r="B95" s="26"/>
      <c r="C95" s="135" t="s">
        <v>16</v>
      </c>
      <c r="D95" s="122">
        <v>9511088.8800000008</v>
      </c>
      <c r="E95" s="82">
        <v>4466583.2520000003</v>
      </c>
      <c r="F95" s="29">
        <v>4357287.8049999997</v>
      </c>
      <c r="G95" s="30">
        <f t="shared" si="8"/>
        <v>97.553041310691754</v>
      </c>
      <c r="H95" s="29">
        <f t="shared" si="7"/>
        <v>45.812712508265399</v>
      </c>
      <c r="I95" s="31">
        <f t="shared" si="9"/>
        <v>2.5530413106917536</v>
      </c>
    </row>
    <row r="96" s="17" customFormat="1" ht="16.5" customHeight="1">
      <c r="A96" s="33"/>
      <c r="B96" s="34"/>
      <c r="C96" s="27" t="s">
        <v>34</v>
      </c>
      <c r="D96" s="122">
        <v>408909.41600000003</v>
      </c>
      <c r="E96" s="122">
        <v>171769.00399999999</v>
      </c>
      <c r="F96" s="122">
        <v>153650.894</v>
      </c>
      <c r="G96" s="30">
        <f t="shared" si="8"/>
        <v>89.452049218379358</v>
      </c>
      <c r="H96" s="29">
        <f t="shared" si="7"/>
        <v>37.575777907740814</v>
      </c>
      <c r="I96" s="31">
        <f t="shared" si="9"/>
        <v>-5.5479507816206421</v>
      </c>
    </row>
    <row r="97" s="17" customFormat="1" ht="27" customHeight="1">
      <c r="A97" s="33"/>
      <c r="B97" s="34"/>
      <c r="C97" s="27" t="s">
        <v>17</v>
      </c>
      <c r="D97" s="122">
        <v>814015.14300000004</v>
      </c>
      <c r="E97" s="122">
        <v>539878.62100000004</v>
      </c>
      <c r="F97" s="129">
        <v>539823.62100000004</v>
      </c>
      <c r="G97" s="30">
        <f t="shared" si="8"/>
        <v>99.989812524915664</v>
      </c>
      <c r="H97" s="29">
        <f t="shared" si="7"/>
        <v>66.316164464768448</v>
      </c>
      <c r="I97" s="31">
        <f t="shared" si="9"/>
        <v>4.9898125249156635</v>
      </c>
    </row>
    <row r="98" s="17" customFormat="1" ht="21" hidden="1" customHeight="1">
      <c r="A98" s="35"/>
      <c r="B98" s="36"/>
      <c r="C98" s="90" t="s">
        <v>18</v>
      </c>
      <c r="D98" s="40"/>
      <c r="E98" s="40"/>
      <c r="F98" s="134"/>
      <c r="G98" s="39" t="e">
        <f t="shared" si="8"/>
        <v>#DIV/0!</v>
      </c>
      <c r="H98" s="40" t="e">
        <f t="shared" si="7"/>
        <v>#DIV/0!</v>
      </c>
      <c r="I98" s="41" t="e">
        <f t="shared" si="9"/>
        <v>#DIV/0!</v>
      </c>
    </row>
    <row r="99" s="17" customFormat="1" ht="30" customHeight="1">
      <c r="A99" s="86" t="s">
        <v>84</v>
      </c>
      <c r="B99" s="73" t="s">
        <v>85</v>
      </c>
      <c r="C99" s="127" t="s">
        <v>86</v>
      </c>
      <c r="D99" s="20">
        <f>D100+D101+D102</f>
        <v>169193.954</v>
      </c>
      <c r="E99" s="20">
        <f>E100+E101+E102</f>
        <v>69579.365999999995</v>
      </c>
      <c r="F99" s="20">
        <f>F100+F101+F102</f>
        <v>67464.325000000012</v>
      </c>
      <c r="G99" s="21">
        <f t="shared" si="8"/>
        <v>96.960246806502965</v>
      </c>
      <c r="H99" s="20">
        <f t="shared" si="7"/>
        <v>39.873957316465351</v>
      </c>
      <c r="I99" s="22">
        <f t="shared" si="9"/>
        <v>1.9602468065029655</v>
      </c>
    </row>
    <row r="100" s="17" customFormat="1" ht="16.5" customHeight="1">
      <c r="A100" s="25"/>
      <c r="B100" s="26"/>
      <c r="C100" s="27" t="s">
        <v>16</v>
      </c>
      <c r="D100" s="29">
        <v>168833.554</v>
      </c>
      <c r="E100" s="29">
        <v>69399.165999999997</v>
      </c>
      <c r="F100" s="29">
        <v>67285.009000000005</v>
      </c>
      <c r="G100" s="30">
        <f t="shared" si="8"/>
        <v>96.953627655986537</v>
      </c>
      <c r="H100" s="29">
        <f t="shared" si="7"/>
        <v>39.852865384803785</v>
      </c>
      <c r="I100" s="31">
        <f t="shared" si="9"/>
        <v>1.9536276559865371</v>
      </c>
    </row>
    <row r="101" s="17" customFormat="1" ht="16.5" customHeight="1">
      <c r="A101" s="33"/>
      <c r="B101" s="34"/>
      <c r="C101" s="27" t="s">
        <v>34</v>
      </c>
      <c r="D101" s="29">
        <v>360.39999999999998</v>
      </c>
      <c r="E101" s="29">
        <v>180.19999999999999</v>
      </c>
      <c r="F101" s="82">
        <v>179.316</v>
      </c>
      <c r="G101" s="30">
        <f t="shared" si="8"/>
        <v>99.509433962264154</v>
      </c>
      <c r="H101" s="29">
        <f t="shared" si="7"/>
        <v>49.754716981132077</v>
      </c>
      <c r="I101" s="31">
        <f t="shared" ref="I101:I102" si="10">G101-95</f>
        <v>4.5094339622641542</v>
      </c>
    </row>
    <row r="102" s="17" customFormat="1" ht="26.25" hidden="1" customHeight="1">
      <c r="A102" s="35"/>
      <c r="B102" s="36"/>
      <c r="C102" s="68" t="s">
        <v>17</v>
      </c>
      <c r="D102" s="29"/>
      <c r="E102" s="29"/>
      <c r="F102" s="59"/>
      <c r="G102" s="30" t="e">
        <f t="shared" si="8"/>
        <v>#DIV/0!</v>
      </c>
      <c r="H102" s="29" t="e">
        <f>F102/D102*100</f>
        <v>#DIV/0!</v>
      </c>
      <c r="I102" s="31" t="e">
        <f t="shared" si="10"/>
        <v>#DIV/0!</v>
      </c>
    </row>
    <row r="103" s="17" customFormat="1" ht="45" customHeight="1">
      <c r="A103" s="18" t="s">
        <v>87</v>
      </c>
      <c r="B103" s="19" t="s">
        <v>88</v>
      </c>
      <c r="C103" s="19" t="s">
        <v>89</v>
      </c>
      <c r="D103" s="120">
        <f>D104+D105</f>
        <v>129352.023</v>
      </c>
      <c r="E103" s="120">
        <f>E104+E105</f>
        <v>55458.252</v>
      </c>
      <c r="F103" s="120">
        <f>F104+F105</f>
        <v>52516.927000000003</v>
      </c>
      <c r="G103" s="21">
        <f t="shared" si="8"/>
        <v>94.696325805580756</v>
      </c>
      <c r="H103" s="20">
        <f t="shared" si="7"/>
        <v>40.600004377202517</v>
      </c>
      <c r="I103" s="22">
        <f t="shared" si="9"/>
        <v>-0.30367419441924426</v>
      </c>
    </row>
    <row r="104" s="24" customFormat="1" ht="18" customHeight="1">
      <c r="A104" s="25"/>
      <c r="B104" s="26"/>
      <c r="C104" s="68" t="s">
        <v>16</v>
      </c>
      <c r="D104" s="82">
        <v>129352.023</v>
      </c>
      <c r="E104" s="122">
        <v>55458.252</v>
      </c>
      <c r="F104" s="122">
        <v>52516.927000000003</v>
      </c>
      <c r="G104" s="30">
        <f t="shared" si="8"/>
        <v>94.696325805580756</v>
      </c>
      <c r="H104" s="29">
        <f t="shared" si="7"/>
        <v>40.600004377202517</v>
      </c>
      <c r="I104" s="31">
        <f t="shared" si="9"/>
        <v>-0.30367419441924426</v>
      </c>
    </row>
    <row r="105" s="32" customFormat="1" ht="27" hidden="1" customHeight="1">
      <c r="A105" s="35"/>
      <c r="B105" s="36"/>
      <c r="C105" s="68" t="s">
        <v>17</v>
      </c>
      <c r="D105" s="29"/>
      <c r="E105" s="29"/>
      <c r="F105" s="59"/>
      <c r="G105" s="30" t="e">
        <f t="shared" si="8"/>
        <v>#DIV/0!</v>
      </c>
      <c r="H105" s="29" t="e">
        <f t="shared" si="7"/>
        <v>#DIV/0!</v>
      </c>
      <c r="I105" s="31" t="e">
        <f t="shared" si="9"/>
        <v>#DIV/0!</v>
      </c>
      <c r="J105" s="17"/>
    </row>
    <row r="106" s="17" customFormat="1" ht="44.25" customHeight="1">
      <c r="A106" s="86" t="s">
        <v>90</v>
      </c>
      <c r="B106" s="73" t="s">
        <v>91</v>
      </c>
      <c r="C106" s="19" t="s">
        <v>92</v>
      </c>
      <c r="D106" s="20">
        <f>D107+D108+D109</f>
        <v>1055842.236</v>
      </c>
      <c r="E106" s="20">
        <f>E107+E108+E109</f>
        <v>368413.35600000003</v>
      </c>
      <c r="F106" s="20">
        <f>F107+F108+F109</f>
        <v>367324.77799999993</v>
      </c>
      <c r="G106" s="21">
        <f t="shared" ref="G106:G166" si="11">F106/E106*100</f>
        <v>99.70452265579641</v>
      </c>
      <c r="H106" s="20">
        <f t="shared" si="7"/>
        <v>34.789740879431911</v>
      </c>
      <c r="I106" s="22">
        <f t="shared" si="9"/>
        <v>4.7045226557964099</v>
      </c>
    </row>
    <row r="107" s="24" customFormat="1" ht="17.25" customHeight="1">
      <c r="A107" s="25"/>
      <c r="B107" s="26"/>
      <c r="C107" s="27" t="s">
        <v>16</v>
      </c>
      <c r="D107" s="29">
        <v>630501.80000000005</v>
      </c>
      <c r="E107" s="82">
        <v>273781.15600000002</v>
      </c>
      <c r="F107" s="29">
        <v>272692.64899999998</v>
      </c>
      <c r="G107" s="30">
        <f t="shared" si="11"/>
        <v>99.602417121797799</v>
      </c>
      <c r="H107" s="29">
        <f t="shared" si="7"/>
        <v>43.250098413676213</v>
      </c>
      <c r="I107" s="31">
        <f t="shared" si="9"/>
        <v>4.6024171217977994</v>
      </c>
    </row>
    <row r="108" s="136" customFormat="1" ht="18" customHeight="1">
      <c r="A108" s="33"/>
      <c r="B108" s="34"/>
      <c r="C108" s="27" t="s">
        <v>34</v>
      </c>
      <c r="D108" s="29">
        <v>255993.42600000001</v>
      </c>
      <c r="E108" s="29">
        <v>5356.4359999999997</v>
      </c>
      <c r="F108" s="29">
        <v>5356.3649999999998</v>
      </c>
      <c r="G108" s="30">
        <f t="shared" si="11"/>
        <v>99.998674491770274</v>
      </c>
      <c r="H108" s="29">
        <f t="shared" ref="H108:H109" si="12">F108/D108*100</f>
        <v>2.0923838098873677</v>
      </c>
      <c r="I108" s="31">
        <f t="shared" ref="I108:I109" si="13">G108-95</f>
        <v>4.9986744917702737</v>
      </c>
    </row>
    <row r="109" s="32" customFormat="1" ht="28.5" customHeight="1">
      <c r="A109" s="35"/>
      <c r="B109" s="36"/>
      <c r="C109" s="27" t="s">
        <v>17</v>
      </c>
      <c r="D109" s="29">
        <v>169347.01000000001</v>
      </c>
      <c r="E109" s="29">
        <v>89275.76400000001</v>
      </c>
      <c r="F109" s="30">
        <v>89275.763999999996</v>
      </c>
      <c r="G109" s="30">
        <f t="shared" si="11"/>
        <v>99.999999999999986</v>
      </c>
      <c r="H109" s="29">
        <f t="shared" si="12"/>
        <v>52.717649989804947</v>
      </c>
      <c r="I109" s="31">
        <f t="shared" si="13"/>
        <v>4.9999999999999858</v>
      </c>
      <c r="J109" s="17"/>
    </row>
    <row r="110" s="17" customFormat="1" ht="44.25" customHeight="1">
      <c r="A110" s="18" t="s">
        <v>93</v>
      </c>
      <c r="B110" s="19" t="s">
        <v>94</v>
      </c>
      <c r="C110" s="19" t="s">
        <v>95</v>
      </c>
      <c r="D110" s="20">
        <f>D111+D112+D113</f>
        <v>329298.37199999997</v>
      </c>
      <c r="E110" s="20">
        <f>E111+E112+E113</f>
        <v>125277.06500000002</v>
      </c>
      <c r="F110" s="20">
        <f>F111+F112+F113</f>
        <v>122309.37700000001</v>
      </c>
      <c r="G110" s="21">
        <f t="shared" si="11"/>
        <v>97.63110031353304</v>
      </c>
      <c r="H110" s="20">
        <f t="shared" si="7"/>
        <v>37.142417758445525</v>
      </c>
      <c r="I110" s="22">
        <f t="shared" si="9"/>
        <v>2.6311003135330395</v>
      </c>
    </row>
    <row r="111" s="24" customFormat="1" ht="17.25" customHeight="1">
      <c r="A111" s="25"/>
      <c r="B111" s="26"/>
      <c r="C111" s="27" t="s">
        <v>16</v>
      </c>
      <c r="D111" s="29">
        <v>327638.87199999997</v>
      </c>
      <c r="E111" s="29">
        <v>124631.092</v>
      </c>
      <c r="F111" s="29">
        <v>121700.969</v>
      </c>
      <c r="G111" s="30">
        <f t="shared" si="11"/>
        <v>97.648963069343878</v>
      </c>
      <c r="H111" s="29">
        <f t="shared" si="7"/>
        <v>37.144850443753207</v>
      </c>
      <c r="I111" s="31">
        <f t="shared" si="9"/>
        <v>2.6489630693438784</v>
      </c>
    </row>
    <row r="112" s="24" customFormat="1" ht="17.25" customHeight="1">
      <c r="A112" s="33"/>
      <c r="B112" s="34"/>
      <c r="C112" s="68" t="s">
        <v>34</v>
      </c>
      <c r="D112" s="29">
        <v>211.59999999999999</v>
      </c>
      <c r="E112" s="29">
        <v>211.60000000000002</v>
      </c>
      <c r="F112" s="62">
        <v>211.59999999999999</v>
      </c>
      <c r="G112" s="30">
        <f t="shared" si="11"/>
        <v>99.999999999999986</v>
      </c>
      <c r="H112" s="29">
        <f t="shared" si="7"/>
        <v>100</v>
      </c>
      <c r="I112" s="31">
        <f t="shared" si="9"/>
        <v>4.9999999999999858</v>
      </c>
    </row>
    <row r="113" s="24" customFormat="1" ht="28.5" customHeight="1">
      <c r="A113" s="33"/>
      <c r="B113" s="34"/>
      <c r="C113" s="68" t="s">
        <v>17</v>
      </c>
      <c r="D113" s="29">
        <v>1447.9000000000001</v>
      </c>
      <c r="E113" s="101">
        <v>434.37299999999999</v>
      </c>
      <c r="F113" s="101">
        <v>396.80799999999999</v>
      </c>
      <c r="G113" s="89">
        <f t="shared" si="11"/>
        <v>91.351902627465336</v>
      </c>
      <c r="H113" s="29">
        <f t="shared" si="7"/>
        <v>27.405760066302921</v>
      </c>
      <c r="I113" s="31">
        <f t="shared" si="9"/>
        <v>-3.6480973725346644</v>
      </c>
    </row>
    <row r="114" s="69" customFormat="1" ht="21" hidden="1" customHeight="1">
      <c r="A114" s="35"/>
      <c r="B114" s="36"/>
      <c r="C114" s="90" t="s">
        <v>18</v>
      </c>
      <c r="D114" s="48"/>
      <c r="E114" s="48"/>
      <c r="F114" s="91"/>
      <c r="G114" s="39" t="e">
        <f t="shared" si="11"/>
        <v>#DIV/0!</v>
      </c>
      <c r="H114" s="40" t="e">
        <f t="shared" si="7"/>
        <v>#DIV/0!</v>
      </c>
      <c r="I114" s="41" t="e">
        <f t="shared" si="9"/>
        <v>#DIV/0!</v>
      </c>
    </row>
    <row r="115" s="17" customFormat="1" ht="27.75" customHeight="1">
      <c r="A115" s="18" t="s">
        <v>96</v>
      </c>
      <c r="B115" s="19" t="s">
        <v>97</v>
      </c>
      <c r="C115" s="19" t="s">
        <v>98</v>
      </c>
      <c r="D115" s="20">
        <f>D116+D117+D118</f>
        <v>1186957.2039999999</v>
      </c>
      <c r="E115" s="120">
        <f>E116+E117+E118</f>
        <v>497391.85199999996</v>
      </c>
      <c r="F115" s="120">
        <f>F116+F117+F118</f>
        <v>493498.85399999999</v>
      </c>
      <c r="G115" s="21">
        <f t="shared" si="11"/>
        <v>99.217317697435874</v>
      </c>
      <c r="H115" s="20">
        <f t="shared" si="7"/>
        <v>41.576802629187299</v>
      </c>
      <c r="I115" s="22">
        <f t="shared" si="9"/>
        <v>4.2173176974358739</v>
      </c>
    </row>
    <row r="116" s="24" customFormat="1" ht="18" customHeight="1">
      <c r="A116" s="25"/>
      <c r="B116" s="26"/>
      <c r="C116" s="27" t="s">
        <v>16</v>
      </c>
      <c r="D116" s="82">
        <v>1186735.2039999999</v>
      </c>
      <c r="E116" s="82">
        <v>497244.85199999996</v>
      </c>
      <c r="F116" s="82">
        <v>493351.85399999999</v>
      </c>
      <c r="G116" s="30">
        <f t="shared" si="11"/>
        <v>99.217086313846849</v>
      </c>
      <c r="H116" s="29">
        <f t="shared" si="7"/>
        <v>41.572193387127335</v>
      </c>
      <c r="I116" s="31">
        <f t="shared" si="9"/>
        <v>4.2170863138468491</v>
      </c>
    </row>
    <row r="117" s="32" customFormat="1" ht="16.899999999999999" hidden="1" customHeight="1">
      <c r="A117" s="33"/>
      <c r="B117" s="34"/>
      <c r="C117" s="27" t="s">
        <v>34</v>
      </c>
      <c r="D117" s="29"/>
      <c r="E117" s="29"/>
      <c r="F117" s="59"/>
      <c r="G117" s="30" t="e">
        <f t="shared" si="11"/>
        <v>#DIV/0!</v>
      </c>
      <c r="H117" s="59" t="e">
        <f t="shared" si="7"/>
        <v>#DIV/0!</v>
      </c>
      <c r="I117" s="31" t="e">
        <f t="shared" si="9"/>
        <v>#DIV/0!</v>
      </c>
    </row>
    <row r="118" s="17" customFormat="1" ht="27.75" customHeight="1">
      <c r="A118" s="35"/>
      <c r="B118" s="36"/>
      <c r="C118" s="27" t="s">
        <v>17</v>
      </c>
      <c r="D118" s="29">
        <v>222</v>
      </c>
      <c r="E118" s="29">
        <v>147</v>
      </c>
      <c r="F118" s="29">
        <v>147</v>
      </c>
      <c r="G118" s="30">
        <f t="shared" si="11"/>
        <v>100</v>
      </c>
      <c r="H118" s="29">
        <f t="shared" si="7"/>
        <v>66.21621621621621</v>
      </c>
      <c r="I118" s="31">
        <f t="shared" si="9"/>
        <v>5</v>
      </c>
    </row>
    <row r="119" s="17" customFormat="1" ht="45" customHeight="1">
      <c r="A119" s="18" t="s">
        <v>99</v>
      </c>
      <c r="B119" s="19" t="s">
        <v>100</v>
      </c>
      <c r="C119" s="19" t="s">
        <v>101</v>
      </c>
      <c r="D119" s="20">
        <f>D120+D121+D122</f>
        <v>1905714.3760000002</v>
      </c>
      <c r="E119" s="20">
        <f>E120+E121+E122</f>
        <v>787981.28000000003</v>
      </c>
      <c r="F119" s="20">
        <f>F120+F121+F122</f>
        <v>784911.51599999995</v>
      </c>
      <c r="G119" s="21">
        <f t="shared" si="11"/>
        <v>99.61042678577337</v>
      </c>
      <c r="H119" s="20">
        <f t="shared" si="7"/>
        <v>41.187259008219804</v>
      </c>
      <c r="I119" s="22">
        <f t="shared" si="9"/>
        <v>4.6104267857733703</v>
      </c>
    </row>
    <row r="120" s="24" customFormat="1" ht="18" customHeight="1">
      <c r="A120" s="25"/>
      <c r="B120" s="26"/>
      <c r="C120" s="27" t="s">
        <v>16</v>
      </c>
      <c r="D120" s="29">
        <v>1847657.0830000001</v>
      </c>
      <c r="E120" s="29">
        <v>772657.01300000004</v>
      </c>
      <c r="F120" s="29">
        <v>769587.24899999995</v>
      </c>
      <c r="G120" s="30">
        <f t="shared" si="11"/>
        <v>99.602700299311195</v>
      </c>
      <c r="H120" s="29">
        <f t="shared" si="7"/>
        <v>41.652060660002888</v>
      </c>
      <c r="I120" s="124">
        <f t="shared" si="9"/>
        <v>4.602700299311195</v>
      </c>
    </row>
    <row r="121" s="137" customFormat="1" ht="17.25" customHeight="1">
      <c r="A121" s="33"/>
      <c r="B121" s="34"/>
      <c r="C121" s="27" t="s">
        <v>34</v>
      </c>
      <c r="D121" s="29">
        <v>5733.0259999999998</v>
      </c>
      <c r="E121" s="29">
        <v>0</v>
      </c>
      <c r="F121" s="59"/>
      <c r="G121" s="30"/>
      <c r="H121" s="29">
        <f t="shared" si="7"/>
        <v>0</v>
      </c>
      <c r="I121" s="31">
        <f t="shared" si="9"/>
        <v>-95</v>
      </c>
    </row>
    <row r="122" s="17" customFormat="1" ht="27" customHeight="1">
      <c r="A122" s="33"/>
      <c r="B122" s="34"/>
      <c r="C122" s="27" t="s">
        <v>17</v>
      </c>
      <c r="D122" s="29">
        <v>52324.267</v>
      </c>
      <c r="E122" s="29">
        <v>15324.267</v>
      </c>
      <c r="F122" s="30">
        <v>15324.267</v>
      </c>
      <c r="G122" s="30">
        <f t="shared" si="11"/>
        <v>100</v>
      </c>
      <c r="H122" s="29">
        <f t="shared" si="7"/>
        <v>29.287112612585663</v>
      </c>
      <c r="I122" s="31">
        <f t="shared" si="9"/>
        <v>5</v>
      </c>
    </row>
    <row r="123" s="17" customFormat="1" ht="21" hidden="1" customHeight="1">
      <c r="A123" s="35"/>
      <c r="B123" s="36"/>
      <c r="C123" s="105" t="s">
        <v>18</v>
      </c>
      <c r="D123" s="40"/>
      <c r="E123" s="40"/>
      <c r="F123" s="134"/>
      <c r="G123" s="39" t="e">
        <f t="shared" si="11"/>
        <v>#DIV/0!</v>
      </c>
      <c r="H123" s="40" t="e">
        <f t="shared" si="7"/>
        <v>#DIV/0!</v>
      </c>
      <c r="I123" s="41" t="e">
        <f t="shared" si="9"/>
        <v>#DIV/0!</v>
      </c>
      <c r="J123" s="50"/>
    </row>
    <row r="124" s="17" customFormat="1" ht="30" customHeight="1">
      <c r="A124" s="18" t="s">
        <v>102</v>
      </c>
      <c r="B124" s="19" t="s">
        <v>103</v>
      </c>
      <c r="C124" s="19" t="s">
        <v>104</v>
      </c>
      <c r="D124" s="20">
        <f>D125</f>
        <v>81858.800000000003</v>
      </c>
      <c r="E124" s="20">
        <f>E125</f>
        <v>32148.5</v>
      </c>
      <c r="F124" s="20">
        <f>F125</f>
        <v>31088.146000000001</v>
      </c>
      <c r="G124" s="21">
        <f t="shared" si="11"/>
        <v>96.701699923791168</v>
      </c>
      <c r="H124" s="20">
        <f t="shared" si="7"/>
        <v>37.977769036438353</v>
      </c>
      <c r="I124" s="22">
        <f t="shared" si="9"/>
        <v>1.7016999237911676</v>
      </c>
    </row>
    <row r="125" s="24" customFormat="1" ht="18" customHeight="1">
      <c r="A125" s="25"/>
      <c r="B125" s="26"/>
      <c r="C125" s="27" t="s">
        <v>16</v>
      </c>
      <c r="D125" s="29">
        <v>81858.800000000003</v>
      </c>
      <c r="E125" s="29">
        <v>32148.5</v>
      </c>
      <c r="F125" s="29">
        <v>31088.146000000001</v>
      </c>
      <c r="G125" s="30">
        <f t="shared" si="11"/>
        <v>96.701699923791168</v>
      </c>
      <c r="H125" s="29">
        <f t="shared" si="7"/>
        <v>37.977769036438353</v>
      </c>
      <c r="I125" s="31">
        <f t="shared" si="9"/>
        <v>1.7016999237911676</v>
      </c>
    </row>
    <row r="126" s="69" customFormat="1" ht="28.899999999999999" hidden="1" customHeight="1">
      <c r="A126" s="35"/>
      <c r="B126" s="36"/>
      <c r="C126" s="27" t="s">
        <v>17</v>
      </c>
      <c r="D126" s="29">
        <v>0</v>
      </c>
      <c r="E126" s="29">
        <v>0</v>
      </c>
      <c r="F126" s="59">
        <v>0</v>
      </c>
      <c r="G126" s="60" t="e">
        <f t="shared" si="11"/>
        <v>#DIV/0!</v>
      </c>
      <c r="H126" s="59" t="e">
        <f t="shared" si="7"/>
        <v>#DIV/0!</v>
      </c>
      <c r="I126" s="61" t="e">
        <f t="shared" si="9"/>
        <v>#DIV/0!</v>
      </c>
    </row>
    <row r="127" s="17" customFormat="1" ht="30" hidden="1" customHeight="1">
      <c r="A127" s="18" t="s">
        <v>105</v>
      </c>
      <c r="B127" s="19" t="s">
        <v>106</v>
      </c>
      <c r="C127" s="19" t="s">
        <v>107</v>
      </c>
      <c r="D127" s="20">
        <f>D128</f>
        <v>0</v>
      </c>
      <c r="E127" s="20">
        <f>E128</f>
        <v>0</v>
      </c>
      <c r="F127" s="138">
        <f>F128</f>
        <v>0</v>
      </c>
      <c r="G127" s="21"/>
      <c r="H127" s="20"/>
      <c r="I127" s="22">
        <f t="shared" si="9"/>
        <v>-95</v>
      </c>
    </row>
    <row r="128" s="24" customFormat="1" ht="18" hidden="1" customHeight="1">
      <c r="A128" s="139"/>
      <c r="B128" s="140"/>
      <c r="C128" s="68" t="s">
        <v>16</v>
      </c>
      <c r="D128" s="29">
        <v>0</v>
      </c>
      <c r="E128" s="29">
        <v>0</v>
      </c>
      <c r="F128" s="59">
        <v>0</v>
      </c>
      <c r="G128" s="30"/>
      <c r="H128" s="29"/>
      <c r="I128" s="31">
        <f t="shared" si="9"/>
        <v>-95</v>
      </c>
    </row>
    <row r="129" s="17" customFormat="1" ht="25.5" customHeight="1">
      <c r="A129" s="18" t="s">
        <v>108</v>
      </c>
      <c r="B129" s="19" t="s">
        <v>109</v>
      </c>
      <c r="C129" s="19" t="s">
        <v>110</v>
      </c>
      <c r="D129" s="20">
        <f>D130+D131</f>
        <v>306525.234</v>
      </c>
      <c r="E129" s="20">
        <f>E130+E131</f>
        <v>112763.46799999999</v>
      </c>
      <c r="F129" s="20">
        <f>F130+F131</f>
        <v>102920.558</v>
      </c>
      <c r="G129" s="21">
        <f t="shared" si="11"/>
        <v>91.271188998905217</v>
      </c>
      <c r="H129" s="20">
        <f t="shared" si="7"/>
        <v>33.576536801534587</v>
      </c>
      <c r="I129" s="22">
        <f t="shared" si="9"/>
        <v>-3.7288110010947833</v>
      </c>
    </row>
    <row r="130" s="24" customFormat="1" ht="18" customHeight="1">
      <c r="A130" s="25"/>
      <c r="B130" s="26"/>
      <c r="C130" s="68" t="s">
        <v>16</v>
      </c>
      <c r="D130" s="29">
        <v>306525.234</v>
      </c>
      <c r="E130" s="29">
        <v>112763.46799999999</v>
      </c>
      <c r="F130" s="29">
        <v>102920.558</v>
      </c>
      <c r="G130" s="30">
        <f t="shared" si="11"/>
        <v>91.271188998905217</v>
      </c>
      <c r="H130" s="29">
        <f t="shared" si="7"/>
        <v>33.576536801534587</v>
      </c>
      <c r="I130" s="31">
        <f t="shared" si="9"/>
        <v>-3.7288110010947833</v>
      </c>
    </row>
    <row r="131" s="69" customFormat="1" ht="27" hidden="1" customHeight="1">
      <c r="A131" s="35"/>
      <c r="B131" s="36"/>
      <c r="C131" s="68" t="s">
        <v>17</v>
      </c>
      <c r="D131" s="29">
        <v>0</v>
      </c>
      <c r="E131" s="29">
        <v>0</v>
      </c>
      <c r="F131" s="59">
        <v>0</v>
      </c>
      <c r="G131" s="60" t="e">
        <f t="shared" si="11"/>
        <v>#DIV/0!</v>
      </c>
      <c r="H131" s="59" t="e">
        <f t="shared" si="7"/>
        <v>#DIV/0!</v>
      </c>
      <c r="I131" s="61" t="e">
        <f t="shared" si="9"/>
        <v>#DIV/0!</v>
      </c>
    </row>
    <row r="132" s="17" customFormat="1" ht="44.25" customHeight="1">
      <c r="A132" s="18" t="s">
        <v>111</v>
      </c>
      <c r="B132" s="19" t="s">
        <v>112</v>
      </c>
      <c r="C132" s="19" t="s">
        <v>113</v>
      </c>
      <c r="D132" s="20">
        <f>D133+D134+D135</f>
        <v>2719253.202</v>
      </c>
      <c r="E132" s="20">
        <f>E133+E134+E135</f>
        <v>1325917.2110000001</v>
      </c>
      <c r="F132" s="20">
        <f>F133+F134+F135</f>
        <v>1259539.4419999998</v>
      </c>
      <c r="G132" s="21">
        <f t="shared" si="11"/>
        <v>94.993822506464141</v>
      </c>
      <c r="H132" s="20">
        <f t="shared" si="7"/>
        <v>46.319314474783503</v>
      </c>
      <c r="I132" s="22">
        <f t="shared" ref="I132:I133" si="14">G132-95</f>
        <v>-0.0061774935358585026</v>
      </c>
    </row>
    <row r="133" s="24" customFormat="1" ht="17.449999999999999" customHeight="1">
      <c r="A133" s="25"/>
      <c r="B133" s="26"/>
      <c r="C133" s="27" t="s">
        <v>16</v>
      </c>
      <c r="D133" s="29">
        <v>1887840.49</v>
      </c>
      <c r="E133" s="29">
        <v>747853.299</v>
      </c>
      <c r="F133" s="29">
        <v>693346.08299999998</v>
      </c>
      <c r="G133" s="30">
        <f t="shared" si="11"/>
        <v>92.711509587122904</v>
      </c>
      <c r="H133" s="29">
        <f t="shared" ref="H133:H166" si="15">F133/D133*100</f>
        <v>36.726942062779891</v>
      </c>
      <c r="I133" s="31">
        <f t="shared" si="14"/>
        <v>-2.2884904128770955</v>
      </c>
    </row>
    <row r="134" s="17" customFormat="1" ht="17.449999999999999" customHeight="1">
      <c r="A134" s="33"/>
      <c r="B134" s="34"/>
      <c r="C134" s="27" t="s">
        <v>34</v>
      </c>
      <c r="D134" s="29">
        <v>612578.17599999998</v>
      </c>
      <c r="E134" s="82">
        <v>479425.55099999998</v>
      </c>
      <c r="F134" s="29">
        <v>479001.64899999998</v>
      </c>
      <c r="G134" s="30">
        <f t="shared" si="11"/>
        <v>99.91158126655624</v>
      </c>
      <c r="H134" s="29">
        <f t="shared" si="15"/>
        <v>78.194370574507701</v>
      </c>
      <c r="I134" s="31">
        <f t="shared" si="9"/>
        <v>4.9115812665562402</v>
      </c>
    </row>
    <row r="135" s="17" customFormat="1" ht="27" customHeight="1">
      <c r="A135" s="33"/>
      <c r="B135" s="34"/>
      <c r="C135" s="27" t="s">
        <v>17</v>
      </c>
      <c r="D135" s="29">
        <v>218834.53599999999</v>
      </c>
      <c r="E135" s="29">
        <v>98638.361000000004</v>
      </c>
      <c r="F135" s="30">
        <v>87191.710000000006</v>
      </c>
      <c r="G135" s="30">
        <f t="shared" si="11"/>
        <v>88.395335360448655</v>
      </c>
      <c r="H135" s="29">
        <f t="shared" si="15"/>
        <v>39.843669830981341</v>
      </c>
      <c r="I135" s="31">
        <f t="shared" ref="I135:I158" si="16">G135-95</f>
        <v>-6.6046646395513449</v>
      </c>
    </row>
    <row r="136" s="17" customFormat="1" ht="21" customHeight="1">
      <c r="A136" s="35"/>
      <c r="B136" s="36"/>
      <c r="C136" s="105" t="s">
        <v>18</v>
      </c>
      <c r="D136" s="40">
        <v>2280606.9410000001</v>
      </c>
      <c r="E136" s="40">
        <v>1056095.361</v>
      </c>
      <c r="F136" s="40">
        <v>1004464.301</v>
      </c>
      <c r="G136" s="39">
        <f t="shared" si="11"/>
        <v>95.111136559570582</v>
      </c>
      <c r="H136" s="40">
        <f t="shared" si="15"/>
        <v>44.043727261461491</v>
      </c>
      <c r="I136" s="41">
        <f t="shared" si="16"/>
        <v>0.11113655957058199</v>
      </c>
      <c r="J136" s="50"/>
    </row>
    <row r="137" s="17" customFormat="1" ht="45" customHeight="1">
      <c r="A137" s="86" t="s">
        <v>114</v>
      </c>
      <c r="B137" s="73" t="s">
        <v>115</v>
      </c>
      <c r="C137" s="19" t="s">
        <v>116</v>
      </c>
      <c r="D137" s="20">
        <f>D138+D139</f>
        <v>211809.34600000002</v>
      </c>
      <c r="E137" s="20">
        <f>E138+E139</f>
        <v>95611.788</v>
      </c>
      <c r="F137" s="20">
        <f>F138+F139</f>
        <v>82499.320000000007</v>
      </c>
      <c r="G137" s="141">
        <f t="shared" si="11"/>
        <v>86.285720333982255</v>
      </c>
      <c r="H137" s="142">
        <f t="shared" si="15"/>
        <v>38.949801582409869</v>
      </c>
      <c r="I137" s="143">
        <f t="shared" si="16"/>
        <v>-8.7142796660177453</v>
      </c>
    </row>
    <row r="138" s="24" customFormat="1" ht="18" customHeight="1">
      <c r="A138" s="25"/>
      <c r="B138" s="26"/>
      <c r="C138" s="27" t="s">
        <v>16</v>
      </c>
      <c r="D138" s="82">
        <v>209923.74600000001</v>
      </c>
      <c r="E138" s="29">
        <v>95611.788</v>
      </c>
      <c r="F138" s="29">
        <v>82499.320000000007</v>
      </c>
      <c r="G138" s="30">
        <f t="shared" si="11"/>
        <v>86.285720333982255</v>
      </c>
      <c r="H138" s="29">
        <f t="shared" si="15"/>
        <v>39.299660744430504</v>
      </c>
      <c r="I138" s="31">
        <f t="shared" si="16"/>
        <v>-8.7142796660177453</v>
      </c>
    </row>
    <row r="139" s="24" customFormat="1" ht="28.5" customHeight="1">
      <c r="A139" s="33"/>
      <c r="B139" s="34"/>
      <c r="C139" s="27" t="s">
        <v>17</v>
      </c>
      <c r="D139" s="29">
        <v>1885.5999999999999</v>
      </c>
      <c r="E139" s="29">
        <v>0</v>
      </c>
      <c r="F139" s="29">
        <v>0</v>
      </c>
      <c r="G139" s="30"/>
      <c r="H139" s="29">
        <f t="shared" si="15"/>
        <v>0</v>
      </c>
      <c r="I139" s="31">
        <f t="shared" si="16"/>
        <v>-95</v>
      </c>
    </row>
    <row r="140" s="24" customFormat="1" ht="21" hidden="1" customHeight="1">
      <c r="A140" s="35"/>
      <c r="B140" s="36"/>
      <c r="C140" s="105" t="s">
        <v>18</v>
      </c>
      <c r="D140" s="48"/>
      <c r="E140" s="48"/>
      <c r="F140" s="134"/>
      <c r="G140" s="39"/>
      <c r="H140" s="40"/>
      <c r="I140" s="41"/>
    </row>
    <row r="141" s="32" customFormat="1" ht="18" hidden="1" customHeight="1">
      <c r="A141" s="35" t="s">
        <v>117</v>
      </c>
      <c r="B141" s="144"/>
      <c r="C141" s="140"/>
      <c r="D141" s="142">
        <v>0</v>
      </c>
      <c r="E141" s="142" t="s">
        <v>118</v>
      </c>
      <c r="F141" s="145" t="s">
        <v>118</v>
      </c>
      <c r="G141" s="30" t="e">
        <f t="shared" si="11"/>
        <v>#VALUE!</v>
      </c>
      <c r="H141" s="29"/>
      <c r="I141" s="31"/>
    </row>
    <row r="142" s="32" customFormat="1" ht="27.75" hidden="1" customHeight="1">
      <c r="A142" s="33" t="s">
        <v>119</v>
      </c>
      <c r="B142" s="146"/>
      <c r="C142" s="26"/>
      <c r="D142" s="147">
        <v>0</v>
      </c>
      <c r="E142" s="147">
        <v>0</v>
      </c>
      <c r="F142" s="148">
        <v>0</v>
      </c>
      <c r="G142" s="149" t="e">
        <f t="shared" si="11"/>
        <v>#DIV/0!</v>
      </c>
      <c r="H142" s="62"/>
      <c r="I142" s="150"/>
    </row>
    <row r="143" s="8" customFormat="1" ht="26.25" customHeight="1">
      <c r="A143" s="151" t="s">
        <v>120</v>
      </c>
      <c r="B143" s="152"/>
      <c r="C143" s="152"/>
      <c r="D143" s="153">
        <f>D146+D147+D148</f>
        <v>67047306.898999996</v>
      </c>
      <c r="E143" s="153">
        <f>E146+E147+E148</f>
        <v>28091367.274000004</v>
      </c>
      <c r="F143" s="154">
        <f>F146+F147+F148</f>
        <v>27467680.974999998</v>
      </c>
      <c r="G143" s="154">
        <f t="shared" si="11"/>
        <v>97.779793724824287</v>
      </c>
      <c r="H143" s="154">
        <f t="shared" si="15"/>
        <v>40.967612638606482</v>
      </c>
      <c r="I143" s="155">
        <f t="shared" si="16"/>
        <v>2.7797937248242874</v>
      </c>
      <c r="J143" s="23"/>
    </row>
    <row r="144" s="8" customFormat="1" ht="36.75" hidden="1" customHeight="1">
      <c r="A144" s="156" t="s">
        <v>121</v>
      </c>
      <c r="B144" s="156"/>
      <c r="C144" s="156"/>
      <c r="D144" s="157">
        <f>D146+D147+D149</f>
        <v>64584810.512999997</v>
      </c>
      <c r="E144" s="158">
        <f>E146+E147+E149</f>
        <v>28091367.274000004</v>
      </c>
      <c r="F144" s="159">
        <f>F146+F147+F149</f>
        <v>27467680.974999998</v>
      </c>
      <c r="G144" s="159">
        <f t="shared" si="11"/>
        <v>97.779793724824287</v>
      </c>
      <c r="H144" s="159">
        <f t="shared" si="15"/>
        <v>42.529630042765469</v>
      </c>
      <c r="I144" s="160">
        <f t="shared" si="16"/>
        <v>2.7797937248242874</v>
      </c>
      <c r="J144" s="23"/>
    </row>
    <row r="145" s="8" customFormat="1" ht="15.75" customHeight="1">
      <c r="A145" s="161"/>
      <c r="B145" s="161"/>
      <c r="C145" s="19" t="s">
        <v>122</v>
      </c>
      <c r="D145" s="142"/>
      <c r="E145" s="162"/>
      <c r="F145" s="142"/>
      <c r="G145" s="29"/>
      <c r="H145" s="29"/>
      <c r="I145" s="31"/>
    </row>
    <row r="146" s="8" customFormat="1" ht="20.25" customHeight="1">
      <c r="A146" s="161"/>
      <c r="B146" s="161"/>
      <c r="C146" s="19" t="s">
        <v>16</v>
      </c>
      <c r="D146" s="142">
        <f>D7+D11+D23+D31+D36+D41+D46+D50+D54+D58+D62+D66+D70+D74+D78+D83+D88+D100+D95+D104+D107+D111+D116+D120+D125+D128+D130+D133+D138+D27</f>
        <v>40725930.772999994</v>
      </c>
      <c r="E146" s="163">
        <f>E7+E11+E23+E31+E36+E41+E46+E50+E54+E58+E62+E66+E70+E74+E78+E83+E88+E100+E95+E104+E107+E111+E116+E120+E125+E128+E130+E133+E138+E27</f>
        <v>15907676.828000002</v>
      </c>
      <c r="F146" s="142">
        <f>F7+F11+F23+F31+F36+F41+F46+F50+F54+F58+F62+F66+F70+F74+F78+F83+F88+F100+F95+F104+F107+F111+F116+F120+F125+F128+F130+F133+F138+F27</f>
        <v>15327198.772</v>
      </c>
      <c r="G146" s="142">
        <f t="shared" si="11"/>
        <v>96.350956445266291</v>
      </c>
      <c r="H146" s="142">
        <f t="shared" si="15"/>
        <v>37.634987048992016</v>
      </c>
      <c r="I146" s="143">
        <f t="shared" si="16"/>
        <v>1.3509564452662914</v>
      </c>
      <c r="K146" s="164"/>
    </row>
    <row r="147" s="8" customFormat="1" ht="20.25" customHeight="1">
      <c r="A147" s="161"/>
      <c r="B147" s="161"/>
      <c r="C147" s="19" t="s">
        <v>34</v>
      </c>
      <c r="D147" s="142">
        <f>D28+D32+D42+D47+D51+D55+D59+D63+D67+D71+D75+D79+D89+D96+D108+D112+D134+D101+D37+D121</f>
        <v>16811288.715999994</v>
      </c>
      <c r="E147" s="142">
        <f>E28+E32+E42+E47+E51+E55+E59+E63+E67+E71+E75+E79+E89+E96+E108+E112+E134+E101+E37+E121</f>
        <v>9168599.1280000024</v>
      </c>
      <c r="F147" s="142">
        <f>F28+F32+F42+F47+F51+F55+F59+F63+F67+F71+F75+F79+F89+F96+F108+F112+F134+F101+F37+F121</f>
        <v>9145331.3769999985</v>
      </c>
      <c r="G147" s="142">
        <f t="shared" si="11"/>
        <v>99.746223488723089</v>
      </c>
      <c r="H147" s="142">
        <f t="shared" si="15"/>
        <v>54.399942392851841</v>
      </c>
      <c r="I147" s="143">
        <f t="shared" si="16"/>
        <v>4.7462234887230892</v>
      </c>
    </row>
    <row r="148" s="8" customFormat="1" ht="30" customHeight="1">
      <c r="A148" s="161"/>
      <c r="B148" s="161"/>
      <c r="C148" s="19" t="s">
        <v>17</v>
      </c>
      <c r="D148" s="142">
        <f>D8+D33+D38+D43+D48+D52+D56+D60+D64+D68+D72+D76+D80+D84+D90+D97+D113+D118+D122+D131+D135+D139+D141+D109+D29+D21+D25+D102+D105</f>
        <v>9510087.410000002</v>
      </c>
      <c r="E148" s="162">
        <f>E8+E33+E38+E43+E48+E52+E56+E60+E64+E68+E72+E76+E80+E84+E90+E97+E113+E118+E122+E131+E135+E139+E109+E29+E21+E25+E102+E105</f>
        <v>3015091.3180000004</v>
      </c>
      <c r="F148" s="142">
        <f>F8+F33+F38+F43+F48+F52+F56+F60+F64+F68+F72+F76+F80+F84+F90+F97+F113+F118+F122+F131+F135+F139+F109+F29+F21+F25+F102+F105</f>
        <v>2995150.8259999999</v>
      </c>
      <c r="G148" s="142">
        <f t="shared" si="11"/>
        <v>99.338643845347022</v>
      </c>
      <c r="H148" s="142">
        <f t="shared" si="15"/>
        <v>31.49446158455445</v>
      </c>
      <c r="I148" s="143">
        <f t="shared" si="16"/>
        <v>4.338643845347022</v>
      </c>
    </row>
    <row r="149" s="165" customFormat="1" ht="56.25" hidden="1" customHeight="1">
      <c r="A149" s="166"/>
      <c r="B149" s="166"/>
      <c r="C149" s="167" t="s">
        <v>123</v>
      </c>
      <c r="D149" s="147">
        <f>D148-2462496.386</f>
        <v>7047591.0240000021</v>
      </c>
      <c r="E149" s="168">
        <f>E148</f>
        <v>3015091.3180000004</v>
      </c>
      <c r="F149" s="148">
        <f>F148</f>
        <v>2995150.8259999999</v>
      </c>
      <c r="G149" s="169">
        <f t="shared" si="11"/>
        <v>99.338643845347022</v>
      </c>
      <c r="H149" s="169">
        <f t="shared" si="15"/>
        <v>42.498930709802195</v>
      </c>
      <c r="I149" s="170">
        <f t="shared" si="16"/>
        <v>4.338643845347022</v>
      </c>
    </row>
    <row r="150" s="8" customFormat="1" ht="26.25" customHeight="1">
      <c r="A150" s="171" t="s">
        <v>124</v>
      </c>
      <c r="B150" s="172"/>
      <c r="C150" s="172"/>
      <c r="D150" s="173">
        <f>D153+D154+D155</f>
        <v>67142146.718999982</v>
      </c>
      <c r="E150" s="173">
        <f>E153+E154+E155</f>
        <v>28091450.374000002</v>
      </c>
      <c r="F150" s="174">
        <f>F153+F154+F155</f>
        <v>27467764.074999999</v>
      </c>
      <c r="G150" s="174">
        <f t="shared" si="11"/>
        <v>97.779800292628337</v>
      </c>
      <c r="H150" s="174">
        <f t="shared" si="15"/>
        <v>40.909868714738508</v>
      </c>
      <c r="I150" s="175">
        <f t="shared" si="16"/>
        <v>2.7798002926283374</v>
      </c>
      <c r="J150" s="164"/>
      <c r="K150" s="164"/>
    </row>
    <row r="151" s="8" customFormat="1" ht="36.75" hidden="1" customHeight="1">
      <c r="A151" s="176" t="s">
        <v>125</v>
      </c>
      <c r="B151" s="176"/>
      <c r="C151" s="176"/>
      <c r="D151" s="177">
        <f>D153+D154+D156</f>
        <v>64679650.332999989</v>
      </c>
      <c r="E151" s="177">
        <f>E153+E154+E156</f>
        <v>28091450.374000002</v>
      </c>
      <c r="F151" s="178">
        <f>F153+F154+F156</f>
        <v>27467764.074999999</v>
      </c>
      <c r="G151" s="179">
        <f t="shared" si="11"/>
        <v>97.779800292628337</v>
      </c>
      <c r="H151" s="179">
        <f t="shared" si="15"/>
        <v>42.467397293559209</v>
      </c>
      <c r="I151" s="180">
        <f t="shared" si="16"/>
        <v>2.7798002926283374</v>
      </c>
    </row>
    <row r="152" s="8" customFormat="1" ht="15.75" customHeight="1">
      <c r="A152" s="181"/>
      <c r="B152" s="181"/>
      <c r="C152" s="182" t="s">
        <v>122</v>
      </c>
      <c r="D152" s="183"/>
      <c r="E152" s="183"/>
      <c r="F152" s="184"/>
      <c r="G152" s="29"/>
      <c r="H152" s="29"/>
      <c r="I152" s="31"/>
    </row>
    <row r="153" s="8" customFormat="1" ht="30.75" customHeight="1">
      <c r="A153" s="181"/>
      <c r="B153" s="181"/>
      <c r="C153" s="185" t="s">
        <v>126</v>
      </c>
      <c r="D153" s="186">
        <f>D146+D18</f>
        <v>40820770.592999995</v>
      </c>
      <c r="E153" s="187">
        <f>E146+E18</f>
        <v>15907759.928000001</v>
      </c>
      <c r="F153" s="186">
        <f>F146+F18</f>
        <v>15327281.872</v>
      </c>
      <c r="G153" s="188">
        <f t="shared" si="11"/>
        <v>96.350975507379417</v>
      </c>
      <c r="H153" s="188">
        <f t="shared" si="15"/>
        <v>37.547752404821935</v>
      </c>
      <c r="I153" s="189">
        <f t="shared" si="16"/>
        <v>1.3509755073794167</v>
      </c>
    </row>
    <row r="154" s="8" customFormat="1" ht="20.25" customHeight="1">
      <c r="A154" s="181"/>
      <c r="B154" s="181"/>
      <c r="C154" s="185" t="s">
        <v>34</v>
      </c>
      <c r="D154" s="187">
        <f t="shared" ref="D154:D156" si="17">D147</f>
        <v>16811288.715999994</v>
      </c>
      <c r="E154" s="187">
        <f t="shared" ref="E154:E156" si="18">E147</f>
        <v>9168599.1280000024</v>
      </c>
      <c r="F154" s="186">
        <f t="shared" ref="F154:F156" si="19">F147</f>
        <v>9145331.3769999985</v>
      </c>
      <c r="G154" s="188">
        <f t="shared" si="11"/>
        <v>99.746223488723089</v>
      </c>
      <c r="H154" s="188">
        <f t="shared" si="15"/>
        <v>54.399942392851841</v>
      </c>
      <c r="I154" s="189">
        <f t="shared" si="16"/>
        <v>4.7462234887230892</v>
      </c>
    </row>
    <row r="155" s="8" customFormat="1" ht="31.5" customHeight="1">
      <c r="A155" s="181"/>
      <c r="B155" s="181"/>
      <c r="C155" s="185" t="s">
        <v>17</v>
      </c>
      <c r="D155" s="186">
        <f t="shared" si="17"/>
        <v>9510087.410000002</v>
      </c>
      <c r="E155" s="187">
        <f t="shared" si="18"/>
        <v>3015091.3180000004</v>
      </c>
      <c r="F155" s="187">
        <f t="shared" si="19"/>
        <v>2995150.8259999999</v>
      </c>
      <c r="G155" s="188">
        <f t="shared" si="11"/>
        <v>99.338643845347022</v>
      </c>
      <c r="H155" s="188">
        <f t="shared" si="15"/>
        <v>31.49446158455445</v>
      </c>
      <c r="I155" s="189">
        <f t="shared" si="16"/>
        <v>4.338643845347022</v>
      </c>
    </row>
    <row r="156" s="8" customFormat="1" ht="56.25" hidden="1" customHeight="1">
      <c r="A156" s="181"/>
      <c r="B156" s="181"/>
      <c r="C156" s="185" t="s">
        <v>123</v>
      </c>
      <c r="D156" s="188">
        <f t="shared" si="17"/>
        <v>7047591.0240000021</v>
      </c>
      <c r="E156" s="188">
        <f t="shared" si="18"/>
        <v>3015091.3180000004</v>
      </c>
      <c r="F156" s="190">
        <f t="shared" si="19"/>
        <v>2995150.8259999999</v>
      </c>
      <c r="G156" s="188">
        <f t="shared" si="11"/>
        <v>99.338643845347022</v>
      </c>
      <c r="H156" s="188">
        <f t="shared" si="15"/>
        <v>42.498930709802195</v>
      </c>
      <c r="I156" s="191">
        <f t="shared" si="16"/>
        <v>4.338643845347022</v>
      </c>
    </row>
    <row r="157" s="17" customFormat="1" ht="21.75" customHeight="1">
      <c r="A157" s="181"/>
      <c r="B157" s="181"/>
      <c r="C157" s="192" t="s">
        <v>18</v>
      </c>
      <c r="D157" s="193">
        <f>D9+D34+D44+D81+D85+D92+D114+D123+D136+D140+D39+D98</f>
        <v>6217370.4859999996</v>
      </c>
      <c r="E157" s="193">
        <f>E9+E34+E44+E81+E85+E92+E114+E123+E136+E140+E39+E98</f>
        <v>1905721.7459999998</v>
      </c>
      <c r="F157" s="193">
        <f>F9+F34+F44+F81+F85+F92+F114+F123+F136+F140+F39+F98</f>
        <v>1811126.523</v>
      </c>
      <c r="G157" s="193">
        <f t="shared" si="11"/>
        <v>95.036252107709345</v>
      </c>
      <c r="H157" s="193">
        <f t="shared" si="15"/>
        <v>29.130104552691765</v>
      </c>
      <c r="I157" s="194">
        <f t="shared" si="16"/>
        <v>0.036252107709344727</v>
      </c>
    </row>
    <row r="158" s="17" customFormat="1" ht="45" hidden="1" customHeight="1">
      <c r="A158" s="195"/>
      <c r="B158" s="196"/>
      <c r="C158" s="197" t="s">
        <v>80</v>
      </c>
      <c r="D158" s="198">
        <f>D157-D92+D93</f>
        <v>5221153.8219999997</v>
      </c>
      <c r="E158" s="198">
        <f>E157-E92+E93</f>
        <v>1711930.8349999997</v>
      </c>
      <c r="F158" s="179">
        <f>F157-F92+F93</f>
        <v>1634981.3930000002</v>
      </c>
      <c r="G158" s="199">
        <f t="shared" si="11"/>
        <v>95.505108008642196</v>
      </c>
      <c r="H158" s="179">
        <f t="shared" si="15"/>
        <v>31.314560894773813</v>
      </c>
      <c r="I158" s="180">
        <f t="shared" si="16"/>
        <v>0.50510800864219618</v>
      </c>
    </row>
    <row r="159" ht="12" customHeight="1">
      <c r="A159" s="200"/>
      <c r="B159" s="200" t="s">
        <v>127</v>
      </c>
      <c r="C159" s="200"/>
      <c r="D159" s="201"/>
      <c r="E159" s="201"/>
      <c r="F159" s="202"/>
      <c r="G159" s="203"/>
      <c r="H159" s="204"/>
    </row>
    <row r="160" s="32" customFormat="1" ht="27.75" hidden="1" customHeight="1">
      <c r="A160" s="205" t="s">
        <v>128</v>
      </c>
      <c r="B160" s="206"/>
      <c r="C160" s="206"/>
      <c r="D160" s="207"/>
      <c r="E160" s="207"/>
      <c r="F160" s="206"/>
      <c r="G160" s="208"/>
      <c r="H160" s="206"/>
      <c r="I160" s="5"/>
    </row>
    <row r="161" s="209" customFormat="1" ht="17.449999999999999" customHeight="1">
      <c r="A161" s="210" t="s">
        <v>129</v>
      </c>
      <c r="B161" s="210"/>
      <c r="C161" s="210"/>
      <c r="D161" s="211"/>
      <c r="E161" s="211"/>
      <c r="F161" s="211"/>
      <c r="G161" s="212"/>
      <c r="H161" s="210"/>
      <c r="I161" s="213"/>
    </row>
    <row r="162" s="8" customFormat="1" hidden="1">
      <c r="A162" s="1"/>
      <c r="B162" s="2"/>
      <c r="C162" s="2"/>
      <c r="D162" s="214"/>
      <c r="E162" s="214"/>
      <c r="F162" s="214"/>
      <c r="G162" s="215"/>
      <c r="H162" s="216"/>
      <c r="I162" s="5"/>
    </row>
    <row r="163" s="8" customFormat="1" ht="15" hidden="1">
      <c r="A163" s="1"/>
      <c r="B163" s="2"/>
      <c r="C163" s="2"/>
      <c r="D163" s="217"/>
      <c r="E163" s="217"/>
      <c r="F163" s="214"/>
      <c r="G163" s="215"/>
      <c r="H163" s="216"/>
      <c r="I163" s="5"/>
    </row>
    <row r="164" s="8" customFormat="1" hidden="1">
      <c r="A164" s="218"/>
      <c r="B164" s="219"/>
      <c r="C164" s="219"/>
      <c r="D164" s="220"/>
      <c r="E164" s="220"/>
      <c r="F164" s="221"/>
      <c r="G164" s="222"/>
      <c r="H164" s="223"/>
      <c r="I164" s="5"/>
    </row>
    <row r="165" s="8" customFormat="1" ht="32.25" hidden="1" customHeight="1">
      <c r="A165" s="224" t="s">
        <v>4</v>
      </c>
      <c r="B165" s="224" t="s">
        <v>5</v>
      </c>
      <c r="C165" s="224" t="s">
        <v>6</v>
      </c>
      <c r="D165" s="221"/>
      <c r="E165" s="221"/>
      <c r="F165" s="221"/>
      <c r="G165" s="222"/>
      <c r="H165" s="223"/>
      <c r="I165" s="5"/>
    </row>
    <row r="166" s="8" customFormat="1" ht="15.75" hidden="1">
      <c r="A166" s="225" t="s">
        <v>124</v>
      </c>
      <c r="B166" s="226"/>
      <c r="C166" s="227"/>
      <c r="D166" s="228">
        <f>D168+D169+D170</f>
        <v>24525968.417999998</v>
      </c>
      <c r="E166" s="228">
        <f>E168+E169+E170</f>
        <v>21619356.083999999</v>
      </c>
      <c r="F166" s="228">
        <f>F168+F169+F170</f>
        <v>20841969.650000002</v>
      </c>
      <c r="G166" s="229">
        <f t="shared" si="11"/>
        <v>96.40421097196635</v>
      </c>
      <c r="H166" s="230">
        <f t="shared" si="15"/>
        <v>84.979191421871647</v>
      </c>
      <c r="I166" s="5"/>
    </row>
    <row r="167" s="8" customFormat="1" ht="13.5" hidden="1">
      <c r="A167" s="231"/>
      <c r="B167" s="231"/>
      <c r="C167" s="232" t="s">
        <v>122</v>
      </c>
      <c r="D167" s="233"/>
      <c r="E167" s="233"/>
      <c r="F167" s="233"/>
      <c r="G167" s="234"/>
      <c r="H167" s="235"/>
      <c r="I167" s="5"/>
    </row>
    <row r="168" s="8" customFormat="1" ht="27" hidden="1">
      <c r="A168" s="231"/>
      <c r="B168" s="231"/>
      <c r="C168" s="236" t="s">
        <v>126</v>
      </c>
      <c r="D168" s="237">
        <v>14805057.912999997</v>
      </c>
      <c r="E168" s="237">
        <v>13268979.204</v>
      </c>
      <c r="F168" s="237">
        <v>12716245.471000001</v>
      </c>
      <c r="G168" s="229">
        <v>95.834391444118211</v>
      </c>
      <c r="H168" s="230">
        <v>85.891224105473739</v>
      </c>
      <c r="I168" s="5"/>
    </row>
    <row r="169" s="8" customFormat="1" ht="13.5" hidden="1">
      <c r="A169" s="231"/>
      <c r="B169" s="231"/>
      <c r="C169" s="236" t="s">
        <v>34</v>
      </c>
      <c r="D169" s="237">
        <v>7926615.3039999986</v>
      </c>
      <c r="E169" s="237">
        <v>7092166.3299999991</v>
      </c>
      <c r="F169" s="237">
        <v>6886598.409</v>
      </c>
      <c r="G169" s="229">
        <v>97.10147913296332</v>
      </c>
      <c r="H169" s="230">
        <v>86.879432707234116</v>
      </c>
      <c r="I169" s="5"/>
    </row>
    <row r="170" s="8" customFormat="1" ht="27" hidden="1">
      <c r="A170" s="231"/>
      <c r="B170" s="231"/>
      <c r="C170" s="236" t="s">
        <v>17</v>
      </c>
      <c r="D170" s="237">
        <v>1794295.2010000001</v>
      </c>
      <c r="E170" s="237">
        <v>1258210.55</v>
      </c>
      <c r="F170" s="237">
        <v>1239125.77</v>
      </c>
      <c r="G170" s="229">
        <v>98.4831807363243</v>
      </c>
      <c r="H170" s="230">
        <v>69.059192116737975</v>
      </c>
      <c r="I170" s="5"/>
    </row>
    <row r="171" s="8" customFormat="1" hidden="1">
      <c r="A171" s="1"/>
      <c r="B171" s="2"/>
      <c r="C171" s="2"/>
      <c r="D171" s="214"/>
      <c r="E171" s="214"/>
      <c r="F171" s="214"/>
      <c r="G171" s="215"/>
      <c r="H171" s="216"/>
      <c r="I171" s="5"/>
    </row>
    <row r="172" s="8" customFormat="1" ht="15">
      <c r="A172" s="1"/>
      <c r="B172" s="2"/>
      <c r="C172" s="2"/>
      <c r="D172" s="217"/>
      <c r="E172" s="217"/>
      <c r="F172" s="214"/>
      <c r="G172" s="215"/>
      <c r="H172" s="216"/>
      <c r="I172" s="5"/>
    </row>
    <row r="173" s="8" customFormat="1">
      <c r="A173" s="1"/>
      <c r="B173" s="2"/>
      <c r="C173" s="2"/>
      <c r="D173" s="214"/>
      <c r="E173" s="214"/>
      <c r="F173" s="214"/>
      <c r="G173" s="215"/>
      <c r="H173" s="216"/>
      <c r="I173" s="5"/>
    </row>
    <row r="174" s="8" customFormat="1">
      <c r="A174" s="1"/>
      <c r="B174" s="2"/>
      <c r="C174" s="2"/>
      <c r="D174" s="214"/>
      <c r="E174" s="214"/>
      <c r="F174" s="214"/>
      <c r="G174" s="215"/>
      <c r="H174" s="216"/>
      <c r="I174" s="5"/>
    </row>
    <row r="175" s="8" customFormat="1">
      <c r="A175" s="1"/>
      <c r="B175" s="2"/>
      <c r="C175" s="2"/>
      <c r="D175" s="214"/>
      <c r="E175" s="214"/>
      <c r="F175" s="216"/>
      <c r="G175" s="215"/>
      <c r="H175" s="216"/>
      <c r="I175" s="5"/>
    </row>
    <row r="176" s="8" customFormat="1">
      <c r="A176" s="1"/>
      <c r="B176" s="2"/>
      <c r="C176" s="2"/>
      <c r="D176" s="214"/>
      <c r="E176" s="214"/>
      <c r="F176" s="214"/>
      <c r="G176" s="215"/>
      <c r="H176" s="216"/>
      <c r="I176" s="5"/>
    </row>
    <row r="177" s="8" customFormat="1">
      <c r="A177" s="1"/>
      <c r="B177" s="2"/>
      <c r="C177" s="2"/>
      <c r="D177" s="214"/>
      <c r="E177" s="214"/>
      <c r="F177" s="214"/>
      <c r="G177" s="215"/>
      <c r="H177" s="216"/>
      <c r="I177" s="5"/>
    </row>
    <row r="178" s="8" customFormat="1">
      <c r="A178" s="1"/>
      <c r="B178" s="2"/>
      <c r="C178" s="2"/>
      <c r="D178" s="214"/>
      <c r="E178" s="214"/>
      <c r="F178" s="214"/>
      <c r="G178" s="215"/>
      <c r="H178" s="216"/>
      <c r="I178" s="5"/>
    </row>
    <row r="179" s="8" customFormat="1">
      <c r="A179" s="1"/>
      <c r="B179" s="2"/>
      <c r="C179" s="2"/>
      <c r="D179" s="214"/>
      <c r="E179" s="214"/>
      <c r="F179" s="214"/>
      <c r="G179" s="215"/>
      <c r="H179" s="216"/>
      <c r="I179" s="5"/>
    </row>
    <row r="180" s="8" customFormat="1">
      <c r="A180" s="1"/>
      <c r="B180" s="2"/>
      <c r="C180" s="2"/>
      <c r="D180" s="214"/>
      <c r="E180" s="214"/>
      <c r="F180" s="214"/>
      <c r="G180" s="215"/>
      <c r="H180" s="216"/>
      <c r="I180" s="5"/>
    </row>
    <row r="181" s="8" customFormat="1">
      <c r="A181" s="1"/>
      <c r="B181" s="2"/>
      <c r="C181" s="2"/>
      <c r="D181" s="214"/>
      <c r="E181" s="214"/>
      <c r="F181" s="214"/>
      <c r="G181" s="215"/>
      <c r="H181" s="216"/>
      <c r="I181" s="5"/>
    </row>
    <row r="182" s="8" customFormat="1">
      <c r="A182" s="1"/>
      <c r="B182" s="2"/>
      <c r="C182" s="2"/>
      <c r="D182" s="214"/>
      <c r="E182" s="214"/>
      <c r="F182" s="214"/>
      <c r="G182" s="215"/>
      <c r="H182" s="216"/>
      <c r="I182" s="5"/>
    </row>
    <row r="183" s="8" customFormat="1">
      <c r="A183" s="1"/>
      <c r="B183" s="2"/>
      <c r="C183" s="2"/>
      <c r="D183" s="214"/>
      <c r="E183" s="214"/>
      <c r="F183" s="214"/>
      <c r="G183" s="215"/>
      <c r="H183" s="216"/>
      <c r="I183" s="5"/>
    </row>
    <row r="184" s="8" customFormat="1">
      <c r="A184" s="1"/>
      <c r="B184" s="2"/>
      <c r="C184" s="2"/>
      <c r="D184" s="214"/>
      <c r="E184" s="214"/>
      <c r="F184" s="214"/>
      <c r="G184" s="215"/>
      <c r="H184" s="216"/>
      <c r="I184" s="5"/>
    </row>
    <row r="185" s="8" customFormat="1">
      <c r="A185" s="1"/>
      <c r="B185" s="2"/>
      <c r="C185" s="2"/>
      <c r="D185" s="214"/>
      <c r="E185" s="214"/>
      <c r="F185" s="214"/>
      <c r="G185" s="215"/>
      <c r="H185" s="216"/>
      <c r="I185" s="5"/>
    </row>
    <row r="186" s="8" customFormat="1">
      <c r="A186" s="1"/>
      <c r="B186" s="2"/>
      <c r="C186" s="2"/>
      <c r="D186" s="214"/>
      <c r="E186" s="214"/>
      <c r="F186" s="214"/>
      <c r="G186" s="215"/>
      <c r="H186" s="216"/>
      <c r="I186" s="5"/>
    </row>
    <row r="187" s="8" customFormat="1">
      <c r="A187" s="1"/>
      <c r="B187" s="2"/>
      <c r="C187" s="2"/>
      <c r="D187" s="214"/>
      <c r="E187" s="214"/>
      <c r="F187" s="214"/>
      <c r="G187" s="215"/>
      <c r="H187" s="216"/>
      <c r="I187" s="5"/>
    </row>
    <row r="188" s="8" customFormat="1">
      <c r="A188" s="1"/>
      <c r="B188" s="2"/>
      <c r="C188" s="2"/>
      <c r="D188" s="214"/>
      <c r="E188" s="214"/>
      <c r="F188" s="214"/>
      <c r="G188" s="215"/>
      <c r="H188" s="216"/>
      <c r="I188" s="5"/>
    </row>
    <row r="189" s="8" customFormat="1">
      <c r="A189" s="1"/>
      <c r="B189" s="2"/>
      <c r="C189" s="2"/>
      <c r="D189" s="214"/>
      <c r="E189" s="214"/>
      <c r="F189" s="214"/>
      <c r="G189" s="215"/>
      <c r="H189" s="216"/>
      <c r="I189" s="5"/>
    </row>
    <row r="190" s="8" customFormat="1">
      <c r="A190" s="1"/>
      <c r="B190" s="2"/>
      <c r="C190" s="2"/>
      <c r="D190" s="214"/>
      <c r="E190" s="214"/>
      <c r="F190" s="214"/>
      <c r="G190" s="215"/>
      <c r="H190" s="216"/>
      <c r="I190" s="5"/>
    </row>
    <row r="191" s="8" customFormat="1">
      <c r="A191" s="1"/>
      <c r="B191" s="2"/>
      <c r="C191" s="2"/>
      <c r="D191" s="214"/>
      <c r="E191" s="214"/>
      <c r="F191" s="214"/>
      <c r="G191" s="215"/>
      <c r="H191" s="216"/>
      <c r="I191" s="5"/>
    </row>
    <row r="192" s="8" customFormat="1">
      <c r="A192" s="1"/>
      <c r="B192" s="2"/>
      <c r="C192" s="2"/>
      <c r="D192" s="214"/>
      <c r="E192" s="214"/>
      <c r="F192" s="214"/>
      <c r="G192" s="215"/>
      <c r="H192" s="216"/>
      <c r="I192" s="5"/>
    </row>
    <row r="193" s="8" customFormat="1">
      <c r="A193" s="1"/>
      <c r="B193" s="2"/>
      <c r="C193" s="2"/>
      <c r="D193" s="214"/>
      <c r="E193" s="214"/>
      <c r="F193" s="214"/>
      <c r="G193" s="215"/>
      <c r="H193" s="216"/>
      <c r="I193" s="5"/>
    </row>
    <row r="194" s="8" customFormat="1">
      <c r="A194" s="1"/>
      <c r="B194" s="2"/>
      <c r="C194" s="2"/>
      <c r="D194" s="214"/>
      <c r="E194" s="214"/>
      <c r="F194" s="214"/>
      <c r="G194" s="215"/>
      <c r="H194" s="216"/>
      <c r="I194" s="5"/>
    </row>
    <row r="195" s="8" customFormat="1">
      <c r="A195" s="1"/>
      <c r="B195" s="2"/>
      <c r="C195" s="2"/>
      <c r="D195" s="214"/>
      <c r="E195" s="214"/>
      <c r="F195" s="214"/>
      <c r="G195" s="215"/>
      <c r="H195" s="216"/>
      <c r="I195" s="5"/>
    </row>
    <row r="196" s="8" customFormat="1">
      <c r="A196" s="1"/>
      <c r="B196" s="2"/>
      <c r="C196" s="2"/>
      <c r="D196" s="214"/>
      <c r="E196" s="214"/>
      <c r="F196" s="214"/>
      <c r="G196" s="215"/>
      <c r="H196" s="216"/>
      <c r="I196" s="5"/>
    </row>
    <row r="197" s="8" customFormat="1">
      <c r="A197" s="1"/>
      <c r="B197" s="2"/>
      <c r="C197" s="2"/>
      <c r="D197" s="214"/>
      <c r="E197" s="214"/>
      <c r="F197" s="214"/>
      <c r="G197" s="215"/>
      <c r="H197" s="216"/>
      <c r="I197" s="5"/>
    </row>
    <row r="198" s="8" customFormat="1">
      <c r="A198" s="1"/>
      <c r="B198" s="2"/>
      <c r="C198" s="2"/>
      <c r="D198" s="214"/>
      <c r="E198" s="214"/>
      <c r="F198" s="214"/>
      <c r="G198" s="215"/>
      <c r="H198" s="216"/>
      <c r="I198" s="5"/>
    </row>
    <row r="199" s="8" customFormat="1">
      <c r="A199" s="1"/>
      <c r="B199" s="2"/>
      <c r="C199" s="2"/>
      <c r="D199" s="214"/>
      <c r="E199" s="214"/>
      <c r="F199" s="214"/>
      <c r="G199" s="215"/>
      <c r="H199" s="216"/>
      <c r="I199" s="5"/>
    </row>
    <row r="200" s="8" customFormat="1">
      <c r="A200" s="1"/>
      <c r="B200" s="2"/>
      <c r="C200" s="2"/>
      <c r="D200" s="214"/>
      <c r="E200" s="214"/>
      <c r="F200" s="214"/>
      <c r="G200" s="215"/>
      <c r="H200" s="216"/>
      <c r="I200" s="5"/>
    </row>
    <row r="201" s="8" customFormat="1">
      <c r="A201" s="1"/>
      <c r="B201" s="2"/>
      <c r="C201" s="2"/>
      <c r="D201" s="214"/>
      <c r="E201" s="214"/>
      <c r="F201" s="214"/>
      <c r="G201" s="215"/>
      <c r="H201" s="216"/>
      <c r="I201" s="5"/>
    </row>
    <row r="202" s="8" customFormat="1">
      <c r="A202" s="1"/>
      <c r="B202" s="2"/>
      <c r="C202" s="2"/>
      <c r="D202" s="214"/>
      <c r="E202" s="214"/>
      <c r="F202" s="214"/>
      <c r="G202" s="215"/>
      <c r="H202" s="216"/>
      <c r="I202" s="5"/>
    </row>
    <row r="203" s="8" customFormat="1">
      <c r="A203" s="1"/>
      <c r="B203" s="2"/>
      <c r="C203" s="2"/>
      <c r="D203" s="214"/>
      <c r="E203" s="214"/>
      <c r="F203" s="214"/>
      <c r="G203" s="215"/>
      <c r="H203" s="216"/>
      <c r="I203" s="5"/>
    </row>
    <row r="204" s="8" customFormat="1">
      <c r="A204" s="1"/>
      <c r="B204" s="2"/>
      <c r="C204" s="2"/>
      <c r="D204" s="214"/>
      <c r="E204" s="214"/>
      <c r="F204" s="214"/>
      <c r="G204" s="215"/>
      <c r="H204" s="216"/>
      <c r="I204" s="5"/>
    </row>
    <row r="205" s="8" customFormat="1">
      <c r="A205" s="1"/>
      <c r="B205" s="2"/>
      <c r="C205" s="2"/>
      <c r="D205" s="214"/>
      <c r="E205" s="214"/>
      <c r="F205" s="214"/>
      <c r="G205" s="215"/>
      <c r="H205" s="216"/>
      <c r="I205" s="5"/>
    </row>
    <row r="206" s="8" customFormat="1">
      <c r="A206" s="1"/>
      <c r="B206" s="2"/>
      <c r="C206" s="2"/>
      <c r="D206" s="214"/>
      <c r="E206" s="214"/>
      <c r="F206" s="214"/>
      <c r="G206" s="215"/>
      <c r="H206" s="216"/>
      <c r="I206" s="5"/>
    </row>
    <row r="207" s="8" customFormat="1">
      <c r="A207" s="1"/>
      <c r="B207" s="2"/>
      <c r="C207" s="2"/>
      <c r="D207" s="214"/>
      <c r="E207" s="214"/>
      <c r="F207" s="214"/>
      <c r="G207" s="215"/>
      <c r="H207" s="216"/>
      <c r="I207" s="5"/>
    </row>
    <row r="208" s="8" customFormat="1">
      <c r="A208" s="1"/>
      <c r="B208" s="2"/>
      <c r="C208" s="2"/>
      <c r="D208" s="214"/>
      <c r="E208" s="214"/>
      <c r="F208" s="214"/>
      <c r="G208" s="215"/>
      <c r="H208" s="216"/>
      <c r="I208" s="5"/>
    </row>
    <row r="209" s="8" customFormat="1">
      <c r="A209" s="1"/>
      <c r="B209" s="2"/>
      <c r="C209" s="2"/>
      <c r="D209" s="214"/>
      <c r="E209" s="214"/>
      <c r="F209" s="214"/>
      <c r="G209" s="215"/>
      <c r="H209" s="216"/>
      <c r="I209" s="5"/>
    </row>
    <row r="210" s="8" customFormat="1">
      <c r="A210" s="1"/>
      <c r="B210" s="2"/>
      <c r="C210" s="2"/>
      <c r="D210" s="214"/>
      <c r="E210" s="214"/>
      <c r="F210" s="214"/>
      <c r="G210" s="215"/>
      <c r="H210" s="216"/>
      <c r="I210" s="5"/>
    </row>
    <row r="211" s="8" customFormat="1">
      <c r="A211" s="1"/>
      <c r="B211" s="2"/>
      <c r="C211" s="2"/>
      <c r="D211" s="214"/>
      <c r="E211" s="214"/>
      <c r="F211" s="214"/>
      <c r="G211" s="215"/>
      <c r="H211" s="216"/>
      <c r="I211" s="5"/>
    </row>
    <row r="212" s="8" customFormat="1">
      <c r="A212" s="1"/>
      <c r="B212" s="2"/>
      <c r="C212" s="2"/>
      <c r="D212" s="214"/>
      <c r="E212" s="214"/>
      <c r="F212" s="214"/>
      <c r="G212" s="215"/>
      <c r="H212" s="216"/>
      <c r="I212" s="5"/>
    </row>
    <row r="213" s="8" customFormat="1">
      <c r="A213" s="1"/>
      <c r="B213" s="2"/>
      <c r="C213" s="2"/>
      <c r="D213" s="214"/>
      <c r="E213" s="214"/>
      <c r="F213" s="214"/>
      <c r="G213" s="215"/>
      <c r="H213" s="216"/>
      <c r="I213" s="5"/>
    </row>
    <row r="214" s="8" customFormat="1">
      <c r="A214" s="1"/>
      <c r="B214" s="2"/>
      <c r="C214" s="2"/>
      <c r="D214" s="214"/>
      <c r="E214" s="214"/>
      <c r="F214" s="214"/>
      <c r="G214" s="215"/>
      <c r="H214" s="216"/>
      <c r="I214" s="5"/>
    </row>
    <row r="215" s="8" customFormat="1">
      <c r="A215" s="1"/>
      <c r="B215" s="2"/>
      <c r="C215" s="2"/>
      <c r="D215" s="214"/>
      <c r="E215" s="214"/>
      <c r="F215" s="214"/>
      <c r="G215" s="215"/>
      <c r="H215" s="216"/>
      <c r="I215" s="5"/>
    </row>
    <row r="216" s="8" customFormat="1">
      <c r="A216" s="1"/>
      <c r="B216" s="2"/>
      <c r="C216" s="2"/>
      <c r="D216" s="214"/>
      <c r="E216" s="214"/>
      <c r="F216" s="214"/>
      <c r="G216" s="215"/>
      <c r="H216" s="216"/>
      <c r="I216" s="5"/>
    </row>
    <row r="217" s="8" customFormat="1">
      <c r="A217" s="1"/>
      <c r="B217" s="2"/>
      <c r="C217" s="2"/>
      <c r="D217" s="214"/>
      <c r="E217" s="214"/>
      <c r="F217" s="214"/>
      <c r="G217" s="215"/>
      <c r="H217" s="216"/>
      <c r="I217" s="5"/>
    </row>
    <row r="218">
      <c r="D218" s="214"/>
      <c r="E218" s="214"/>
      <c r="F218" s="214"/>
      <c r="G218" s="215"/>
      <c r="H218" s="216"/>
    </row>
    <row r="219">
      <c r="A219" s="238"/>
      <c r="B219" s="238"/>
      <c r="C219" s="238"/>
      <c r="D219" s="214"/>
      <c r="E219" s="214"/>
      <c r="F219" s="214"/>
      <c r="G219" s="215"/>
      <c r="H219" s="216"/>
    </row>
    <row r="220">
      <c r="A220" s="238"/>
      <c r="B220" s="238"/>
      <c r="C220" s="238"/>
      <c r="D220" s="214"/>
      <c r="E220" s="214"/>
      <c r="F220" s="214"/>
      <c r="G220" s="215"/>
      <c r="H220" s="216"/>
    </row>
    <row r="221">
      <c r="A221" s="238"/>
      <c r="B221" s="238"/>
      <c r="C221" s="238"/>
      <c r="D221" s="214"/>
      <c r="E221" s="214"/>
      <c r="F221" s="214"/>
      <c r="G221" s="215"/>
      <c r="H221" s="216"/>
    </row>
    <row r="222">
      <c r="A222" s="238"/>
      <c r="B222" s="238"/>
      <c r="C222" s="238"/>
      <c r="D222" s="214"/>
      <c r="E222" s="214"/>
      <c r="F222" s="214"/>
      <c r="G222" s="215"/>
      <c r="H222" s="216"/>
    </row>
    <row r="223">
      <c r="A223" s="238"/>
      <c r="B223" s="238"/>
      <c r="C223" s="238"/>
      <c r="D223" s="214"/>
      <c r="E223" s="214"/>
      <c r="F223" s="214"/>
      <c r="G223" s="215"/>
      <c r="H223" s="216"/>
    </row>
    <row r="224">
      <c r="A224" s="238"/>
      <c r="B224" s="238"/>
      <c r="C224" s="238"/>
      <c r="D224" s="214"/>
      <c r="E224" s="214"/>
      <c r="F224" s="214"/>
      <c r="G224" s="215"/>
      <c r="H224" s="216"/>
    </row>
  </sheetData>
  <autoFilter ref="A5:I5"/>
  <mergeCells count="43">
    <mergeCell ref="A3:I3"/>
    <mergeCell ref="A7:B9"/>
    <mergeCell ref="A11:B21"/>
    <mergeCell ref="A23:B25"/>
    <mergeCell ref="A27:B28"/>
    <mergeCell ref="A31:B34"/>
    <mergeCell ref="A36:B38"/>
    <mergeCell ref="A41:B44"/>
    <mergeCell ref="A46:B48"/>
    <mergeCell ref="A50:B52"/>
    <mergeCell ref="A54:B56"/>
    <mergeCell ref="A58:B60"/>
    <mergeCell ref="A62:B64"/>
    <mergeCell ref="A66:B68"/>
    <mergeCell ref="A70:B72"/>
    <mergeCell ref="A74:B76"/>
    <mergeCell ref="A78:B81"/>
    <mergeCell ref="A83:B85"/>
    <mergeCell ref="A87:B93"/>
    <mergeCell ref="A95:B98"/>
    <mergeCell ref="A100:B102"/>
    <mergeCell ref="A104:B105"/>
    <mergeCell ref="A107:B109"/>
    <mergeCell ref="A111:B114"/>
    <mergeCell ref="A116:B118"/>
    <mergeCell ref="A120:B123"/>
    <mergeCell ref="A125:B126"/>
    <mergeCell ref="A128:B128"/>
    <mergeCell ref="A130:B131"/>
    <mergeCell ref="A133:B136"/>
    <mergeCell ref="A138:B140"/>
    <mergeCell ref="A141:C141"/>
    <mergeCell ref="A142:C142"/>
    <mergeCell ref="A143:C143"/>
    <mergeCell ref="A144:C144"/>
    <mergeCell ref="A145:B149"/>
    <mergeCell ref="A150:C150"/>
    <mergeCell ref="A151:C151"/>
    <mergeCell ref="A152:B157"/>
    <mergeCell ref="A160:H160"/>
    <mergeCell ref="A161:H161"/>
    <mergeCell ref="A166:C166"/>
    <mergeCell ref="A167:B170"/>
  </mergeCells>
  <printOptions headings="0" gridLines="0"/>
  <pageMargins left="0.39370078740157477" right="0.27559055118110237" top="0.31496062992125984" bottom="0.31496062992125984" header="0.19684999999999997" footer="0.19684999999999997"/>
  <pageSetup paperSize="9" scale="66" firstPageNumber="1" fitToWidth="1" fitToHeight="0" pageOrder="downThenOver" orientation="portrait" usePrinterDefaults="1" blackAndWhite="0" draft="0" cellComments="none" useFirstPageNumber="1" errors="displayed" horizontalDpi="65534" verticalDpi="65534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Р7-Офис/2024.4.1.630</Application>
  <Company>BSS</Company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Arseniy Gshyan</dc:creator>
  <cp:lastModifiedBy>novoselova-oa</cp:lastModifiedBy>
  <cp:revision>43</cp:revision>
  <dcterms:created xsi:type="dcterms:W3CDTF">2002-03-11T10:22:00Z</dcterms:created>
  <dcterms:modified xsi:type="dcterms:W3CDTF">2025-07-09T06:52:38Z</dcterms:modified>
  <cp:version>983040</cp:version>
</cp:coreProperties>
</file>