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о ГРБС и источникам" sheetId="1" state="visible" r:id="rId1"/>
  </sheets>
  <definedNames>
    <definedName name="_xlnm._FilterDatabase" localSheetId="0" hidden="1">'По ГРБС и источникам'!$A$5:$I$153</definedName>
    <definedName name="Print_Titles" localSheetId="0" hidden="0">'По ГРБС и источникам'!$5:$5</definedName>
    <definedName name="_xlnm.Print_Area" localSheetId="0">'По ГРБС и источникам'!$A$1:$I$153</definedName>
    <definedName name="_xlnm._FilterDatabase" localSheetId="0" hidden="1">'По ГРБС и источникам'!$A$5:$I$153</definedName>
  </definedNames>
  <calcPr/>
</workbook>
</file>

<file path=xl/sharedStrings.xml><?xml version="1.0" encoding="utf-8"?>
<sst xmlns="http://schemas.openxmlformats.org/spreadsheetml/2006/main" count="126" uniqueCount="126">
  <si>
    <t xml:space="preserve">Приложение 2</t>
  </si>
  <si>
    <t xml:space="preserve">к пояснительной записке</t>
  </si>
  <si>
    <t xml:space="preserve">Оперативный анализ исполнения бюджета города Перми по расходам на 1 июля 2026 года</t>
  </si>
  <si>
    <t>тыс.руб.</t>
  </si>
  <si>
    <t>КВСР</t>
  </si>
  <si>
    <t xml:space="preserve">Наименование ГРБС</t>
  </si>
  <si>
    <t xml:space="preserve">Источники финансирования</t>
  </si>
  <si>
    <t xml:space="preserve">Ассигнования 2026 года</t>
  </si>
  <si>
    <t xml:space="preserve">Кассовый план января-июнь 2026 года</t>
  </si>
  <si>
    <t xml:space="preserve">Кассовый расход на 01.07.2026</t>
  </si>
  <si>
    <t xml:space="preserve">% выпол-нения кассового плана января-июнь 2026 года</t>
  </si>
  <si>
    <t xml:space="preserve">% выпол-нения годовых  ассигно-ваний</t>
  </si>
  <si>
    <t xml:space="preserve">Отклонение от установ-ленного уровня выполнения плана (95%)*</t>
  </si>
  <si>
    <t>163</t>
  </si>
  <si>
    <t xml:space="preserve">Департамент имущественных отношений администрации г.Перми</t>
  </si>
  <si>
    <t xml:space="preserve">Итого по КВСР 163 в т.ч.:</t>
  </si>
  <si>
    <t xml:space="preserve">расходы местного бюджета</t>
  </si>
  <si>
    <t xml:space="preserve">расходы, переданные из краевого бюджета на выполнение полномочий городского округа</t>
  </si>
  <si>
    <t xml:space="preserve">справочно: бюджетные инвестиции</t>
  </si>
  <si>
    <t>878</t>
  </si>
  <si>
    <t xml:space="preserve">Избирательная комиссия Пермского края</t>
  </si>
  <si>
    <t xml:space="preserve">Итого по КВСР 878 в т.ч.:</t>
  </si>
  <si>
    <t>902</t>
  </si>
  <si>
    <t xml:space="preserve">Департамент финансов администрации г. Перми</t>
  </si>
  <si>
    <t xml:space="preserve">Итого по КВСР 902 в т.ч.:</t>
  </si>
  <si>
    <t xml:space="preserve">расходы местного бюджета без учета зарезервированных средств</t>
  </si>
  <si>
    <t xml:space="preserve">Функциональные органы администрации города Перми</t>
  </si>
  <si>
    <t xml:space="preserve">Обеспечение деятельности (оказание услуг, выполнение работ) муницип.учреждений (организаций)- МКУ ЦБ</t>
  </si>
  <si>
    <t xml:space="preserve">Средства на повышение оплаты труда работников бюджетной сферы</t>
  </si>
  <si>
    <t xml:space="preserve">Мероприятия в сфере применения информационных технологий</t>
  </si>
  <si>
    <t xml:space="preserve">Исполнение обязательств по обслуживанию муниципального долга</t>
  </si>
  <si>
    <t xml:space="preserve">расходы местного бюджета по зарезервированным средствам</t>
  </si>
  <si>
    <t xml:space="preserve">Средства на исполнение судебных актов, вступивших в законную силу</t>
  </si>
  <si>
    <t xml:space="preserve">Резервный фонд администрации города Перми</t>
  </si>
  <si>
    <t>903</t>
  </si>
  <si>
    <t xml:space="preserve">Департамент градостроительства и архитектуры администрации города Перми</t>
  </si>
  <si>
    <t xml:space="preserve">Итого по КВСР 903 в т.ч.:</t>
  </si>
  <si>
    <t xml:space="preserve">расходы по выполнению госполномочий</t>
  </si>
  <si>
    <t xml:space="preserve">Управление записи актов гражданского состояния администрации города Перми</t>
  </si>
  <si>
    <t xml:space="preserve">Итого по КВСР 910 в т.ч.:</t>
  </si>
  <si>
    <t>915</t>
  </si>
  <si>
    <t xml:space="preserve">Управление по экологии и природопользованию администрации г. Перми</t>
  </si>
  <si>
    <t xml:space="preserve">Итого по КВСР 915 в т.ч.:</t>
  </si>
  <si>
    <t xml:space="preserve">Департамент культуры и молодежной политики администрации города Перми</t>
  </si>
  <si>
    <t xml:space="preserve">Итого по КВСР 924 в т.ч.:</t>
  </si>
  <si>
    <t>930</t>
  </si>
  <si>
    <t xml:space="preserve">Департамент образования администрации г.Перми</t>
  </si>
  <si>
    <t xml:space="preserve">Итого по КВСР 930 в т.ч.:</t>
  </si>
  <si>
    <t>931</t>
  </si>
  <si>
    <t xml:space="preserve">Администрация Ленинского района</t>
  </si>
  <si>
    <t xml:space="preserve">Итого по КВСР 931 в т.ч.:</t>
  </si>
  <si>
    <t>932</t>
  </si>
  <si>
    <t xml:space="preserve">Администрация Свердловского района</t>
  </si>
  <si>
    <t xml:space="preserve">Итого по КВСР 932 в т.ч.:</t>
  </si>
  <si>
    <t>933</t>
  </si>
  <si>
    <t xml:space="preserve">Администрация Мотовилихинского района</t>
  </si>
  <si>
    <t xml:space="preserve">Итого по КВСР 933 в т.ч.:</t>
  </si>
  <si>
    <t>934</t>
  </si>
  <si>
    <t xml:space="preserve">Администрация Дзержинского района</t>
  </si>
  <si>
    <t xml:space="preserve">Итого по КВСР 934 в т.ч.:</t>
  </si>
  <si>
    <t>935</t>
  </si>
  <si>
    <t xml:space="preserve">Администрация Индустриального района</t>
  </si>
  <si>
    <t xml:space="preserve">Итого по КВСР 935 в т.ч.:</t>
  </si>
  <si>
    <t>936</t>
  </si>
  <si>
    <t xml:space="preserve">Администрация Кировского района</t>
  </si>
  <si>
    <t xml:space="preserve">Итого по КВСР 936 в т.ч.:</t>
  </si>
  <si>
    <t>937</t>
  </si>
  <si>
    <t xml:space="preserve">Администрация Орджоникидзевского района</t>
  </si>
  <si>
    <t xml:space="preserve">Итого по КВСР 937 в т.ч.:</t>
  </si>
  <si>
    <t>938</t>
  </si>
  <si>
    <t xml:space="preserve">Администрация поселка Новые Ляды</t>
  </si>
  <si>
    <t xml:space="preserve">Итого по КВСР 938 в т.ч.:</t>
  </si>
  <si>
    <t>940</t>
  </si>
  <si>
    <t xml:space="preserve">Департамент жилищно-коммунального хозяйства администрации города Перми</t>
  </si>
  <si>
    <t xml:space="preserve">Итого по КВСР 940 в т.ч.:</t>
  </si>
  <si>
    <t>942</t>
  </si>
  <si>
    <t xml:space="preserve">Управление капитального строительства администрации г.Перми</t>
  </si>
  <si>
    <t xml:space="preserve">Итого по КВСР 942 в т.ч.:</t>
  </si>
  <si>
    <t>944</t>
  </si>
  <si>
    <t xml:space="preserve">Департамент дорог                        и благоустройства администрации г.Перми</t>
  </si>
  <si>
    <t xml:space="preserve">Итого по КВСР 944 в т.ч.:</t>
  </si>
  <si>
    <t>945</t>
  </si>
  <si>
    <t xml:space="preserve">Департамент транспорта администрации г.Перми</t>
  </si>
  <si>
    <t xml:space="preserve">Итого по КВСР 945 в т.ч.:</t>
  </si>
  <si>
    <t>950</t>
  </si>
  <si>
    <t xml:space="preserve">Контрольный департамент администрации г.Перми</t>
  </si>
  <si>
    <t xml:space="preserve">Итого по КВСР 950 в т.ч.:</t>
  </si>
  <si>
    <t>951</t>
  </si>
  <si>
    <t xml:space="preserve">Департамент экономики и промышленной политики администрации г.Перми</t>
  </si>
  <si>
    <t xml:space="preserve">Итого по КВСР 951 в т.ч.:</t>
  </si>
  <si>
    <t>955</t>
  </si>
  <si>
    <t xml:space="preserve">Департамент социальной политики администрации г.Перми</t>
  </si>
  <si>
    <t xml:space="preserve">Итого по КВСР 955 в т.ч.:</t>
  </si>
  <si>
    <t>964</t>
  </si>
  <si>
    <t xml:space="preserve">Департамент общественной безопасности администрации г.Перми</t>
  </si>
  <si>
    <t xml:space="preserve">Итого по КВСР 964 в т.ч.:</t>
  </si>
  <si>
    <t>975</t>
  </si>
  <si>
    <t xml:space="preserve">Администрация города Перми</t>
  </si>
  <si>
    <t xml:space="preserve">Итого по КВСР 975 в т.ч.:</t>
  </si>
  <si>
    <t>976</t>
  </si>
  <si>
    <t xml:space="preserve">Комитет по физической культуре и спорту администрации г. Перми</t>
  </si>
  <si>
    <t xml:space="preserve">Итого по КВСР 976 в т.ч.:</t>
  </si>
  <si>
    <t>977</t>
  </si>
  <si>
    <t xml:space="preserve">Контрольно-счетная палата города Перми</t>
  </si>
  <si>
    <t xml:space="preserve">Итого по КВСР 977 в т.ч.:</t>
  </si>
  <si>
    <t>978</t>
  </si>
  <si>
    <t xml:space="preserve">Городская избирательная комиссия города Перми</t>
  </si>
  <si>
    <t xml:space="preserve">Итого по КВСР 978 в т.ч.:</t>
  </si>
  <si>
    <t>985</t>
  </si>
  <si>
    <t xml:space="preserve">Пермская городская Дума</t>
  </si>
  <si>
    <t xml:space="preserve">Итого по КВСР 985 в т.ч.:</t>
  </si>
  <si>
    <t>991</t>
  </si>
  <si>
    <t xml:space="preserve">Управление жилищных отношений администрации г.Перми</t>
  </si>
  <si>
    <t xml:space="preserve">Итого по КВСР 991 в т.ч.:</t>
  </si>
  <si>
    <t>992</t>
  </si>
  <si>
    <t xml:space="preserve">Департамент земельных отношений администрации г. Перми</t>
  </si>
  <si>
    <t xml:space="preserve">Итого по КВСР 992 в т.ч.:</t>
  </si>
  <si>
    <t xml:space="preserve">Нераспределенные МБТ </t>
  </si>
  <si>
    <t>х</t>
  </si>
  <si>
    <t xml:space="preserve">Всего расходов без учета зарезервированных средств</t>
  </si>
  <si>
    <t xml:space="preserve">в том числе:</t>
  </si>
  <si>
    <t xml:space="preserve">ВСЕГО РАСХОДОВ</t>
  </si>
  <si>
    <t xml:space="preserve">расходы  местного бюджета с учетом зарезервированных средств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</si>
  <si>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</si>
  <si>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 -  годовые ассигнования и кассовый план ГРБС в части расходов за счет средств краевого бюджета, передаваемых на выполнение гос.полномочий и полномочий городского округа, будут уточняться. </t>
  </si>
  <si>
    <t xml:space="preserve"> *   расчётный уровень установлен исходя из 95,0 % исполнения кассового плана по расходам за январь-июнь 2026 года.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</si>
</sst>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.0"/>
    <numFmt numFmtId="161" formatCode="0.0"/>
  </numFmts>
  <fonts count="27">
    <font>
      <sz val="10.000000"/>
      <color theme="1"/>
      <name val="Arial"/>
    </font>
    <font>
      <sz val="10.000000"/>
      <name val="Times New Roman"/>
    </font>
    <font>
      <sz val="10.000000"/>
      <name val="Arial"/>
    </font>
    <font>
      <sz val="11.000000"/>
      <name val="Times New Roman"/>
    </font>
    <font>
      <b/>
      <sz val="12.000000"/>
      <name val="Times New Roman"/>
    </font>
    <font>
      <b/>
      <sz val="10.000000"/>
      <name val="Times New Roman"/>
    </font>
    <font>
      <b/>
      <sz val="9.000000"/>
      <name val="Times New Roman"/>
    </font>
    <font>
      <b/>
      <sz val="11.000000"/>
      <name val="Times New Roman"/>
    </font>
    <font>
      <sz val="11.000000"/>
      <name val="Arial"/>
    </font>
    <font>
      <b/>
      <sz val="10.000000"/>
      <name val="Arial"/>
    </font>
    <font>
      <sz val="10.000000"/>
      <color indexed="2"/>
      <name val="Arial"/>
    </font>
    <font>
      <i/>
      <sz val="10.000000"/>
      <name val="Times New Roman"/>
    </font>
    <font>
      <i/>
      <sz val="10.000000"/>
      <color theme="1"/>
      <name val="Times New Roman"/>
    </font>
    <font>
      <sz val="10.000000"/>
      <color theme="1"/>
      <name val="Times New Roman"/>
    </font>
    <font>
      <i/>
      <sz val="10.000000"/>
      <color theme="1"/>
      <name val="Arial"/>
    </font>
    <font>
      <b/>
      <sz val="10.000000"/>
      <color indexed="2"/>
      <name val="Arial"/>
    </font>
    <font>
      <i/>
      <sz val="10.000000"/>
      <name val="Arial"/>
    </font>
    <font>
      <i/>
      <sz val="10.000000"/>
      <color indexed="2"/>
      <name val="Arial"/>
    </font>
    <font>
      <sz val="10.000000"/>
      <color indexed="30"/>
      <name val="Arial"/>
    </font>
    <font>
      <sz val="10.000000"/>
      <color indexed="60"/>
      <name val="Arial"/>
    </font>
    <font>
      <b/>
      <sz val="10.000000"/>
      <color indexed="2"/>
      <name val="Times New Roman"/>
    </font>
    <font>
      <b/>
      <sz val="11.000000"/>
      <color indexed="2"/>
      <name val="Times New Roman"/>
    </font>
    <font>
      <sz val="10.000000"/>
      <color indexed="2"/>
      <name val="Times New Roman"/>
    </font>
    <font>
      <b/>
      <sz val="8.000000"/>
      <name val="Times New Roman"/>
    </font>
    <font>
      <b/>
      <i/>
      <sz val="12.000000"/>
      <name val="Times New Roman"/>
    </font>
    <font>
      <b/>
      <i/>
      <sz val="11.000000"/>
      <name val="Times New Roman"/>
    </font>
    <font>
      <b/>
      <i/>
      <sz val="10.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theme="0" tint="-0.049989318521683403"/>
        <bgColor theme="0" tint="-0.049989318521683403"/>
      </patternFill>
    </fill>
    <fill>
      <patternFill patternType="solid">
        <fgColor theme="0" tint="-0.049958800012207406"/>
        <bgColor theme="0" tint="-0.049958800012207406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indexed="42"/>
        <bgColor indexed="42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31">
    <xf fontId="0" fillId="0" borderId="0" numFmtId="0" xfId="0"/>
    <xf fontId="1" fillId="2" borderId="0" numFmtId="49" xfId="0" applyNumberFormat="1" applyFont="1" applyFill="1"/>
    <xf fontId="2" fillId="2" borderId="0" numFmtId="0" xfId="0" applyFont="1" applyFill="1"/>
    <xf fontId="2" fillId="0" borderId="0" numFmtId="160" xfId="0" applyNumberFormat="1" applyFont="1"/>
    <xf fontId="2" fillId="2" borderId="0" numFmtId="160" xfId="0" applyNumberFormat="1" applyFont="1" applyFill="1"/>
    <xf fontId="2" fillId="0" borderId="0" numFmtId="0" xfId="0" applyFont="1" applyAlignment="1">
      <alignment horizontal="center"/>
    </xf>
    <xf fontId="3" fillId="2" borderId="0" numFmtId="0" xfId="0" applyFont="1" applyFill="1" applyAlignment="1">
      <alignment horizontal="right"/>
    </xf>
    <xf fontId="0" fillId="0" borderId="0" numFmtId="0" xfId="0"/>
    <xf fontId="4" fillId="0" borderId="0" numFmtId="0" xfId="0" applyFont="1" applyAlignment="1">
      <alignment horizontal="center"/>
    </xf>
    <xf fontId="4" fillId="0" borderId="0" numFmtId="160" xfId="0" applyNumberFormat="1" applyFont="1" applyAlignment="1">
      <alignment horizontal="center"/>
    </xf>
    <xf fontId="5" fillId="2" borderId="0" numFmtId="0" xfId="0" applyFont="1" applyFill="1"/>
    <xf fontId="1" fillId="0" borderId="0" numFmtId="160" xfId="0" applyNumberFormat="1" applyFont="1" applyAlignment="1">
      <alignment horizontal="right"/>
    </xf>
    <xf fontId="1" fillId="0" borderId="0" numFmtId="160" xfId="0" applyNumberFormat="1" applyFont="1"/>
    <xf fontId="2" fillId="0" borderId="0" numFmtId="0" xfId="0" applyFont="1"/>
    <xf fontId="1" fillId="2" borderId="0" numFmtId="0" xfId="0" applyFont="1" applyFill="1" applyAlignment="1">
      <alignment horizontal="center" vertical="center"/>
    </xf>
    <xf fontId="6" fillId="2" borderId="1" numFmtId="49" xfId="0" applyNumberFormat="1" applyFont="1" applyFill="1" applyBorder="1" applyAlignment="1">
      <alignment horizontal="center" vertical="center" wrapText="1"/>
    </xf>
    <xf fontId="6" fillId="0" borderId="1" numFmtId="160" xfId="0" applyNumberFormat="1" applyFont="1" applyBorder="1" applyAlignment="1">
      <alignment horizontal="center" vertical="center" wrapText="1"/>
    </xf>
    <xf fontId="6" fillId="2" borderId="1" numFmtId="161" xfId="0" applyNumberFormat="1" applyFont="1" applyFill="1" applyBorder="1" applyAlignment="1">
      <alignment horizontal="center" vertical="center" wrapText="1"/>
    </xf>
    <xf fontId="6" fillId="2" borderId="1" numFmtId="0" xfId="0" applyFont="1" applyFill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left" vertical="center" wrapText="1"/>
    </xf>
    <xf fontId="7" fillId="0" borderId="2" numFmtId="160" xfId="0" applyNumberFormat="1" applyFont="1" applyBorder="1" applyAlignment="1" applyProtection="1">
      <alignment horizontal="center" vertical="center" wrapText="1"/>
    </xf>
    <xf fontId="7" fillId="2" borderId="2" numFmtId="160" xfId="0" applyNumberFormat="1" applyFont="1" applyFill="1" applyBorder="1" applyAlignment="1">
      <alignment horizontal="center" vertical="center"/>
    </xf>
    <xf fontId="8" fillId="0" borderId="0" numFmtId="0" xfId="0" applyFont="1"/>
    <xf fontId="9" fillId="0" borderId="0" numFmtId="0" xfId="0" applyFont="1"/>
    <xf fontId="1" fillId="0" borderId="2" numFmtId="49" xfId="0" applyNumberFormat="1" applyFont="1" applyBorder="1" applyAlignment="1">
      <alignment horizontal="left" vertical="center" wrapText="1"/>
    </xf>
    <xf fontId="1" fillId="0" borderId="2" numFmtId="160" xfId="0" applyNumberFormat="1" applyFont="1" applyBorder="1" applyAlignment="1" applyProtection="1">
      <alignment horizontal="center" vertical="center" wrapText="1"/>
    </xf>
    <xf fontId="1" fillId="2" borderId="2" numFmtId="160" xfId="0" applyNumberFormat="1" applyFont="1" applyFill="1" applyBorder="1" applyAlignment="1">
      <alignment horizontal="center" vertical="center"/>
    </xf>
    <xf fontId="10" fillId="0" borderId="0" numFmtId="0" xfId="0" applyFont="1"/>
    <xf fontId="11" fillId="3" borderId="2" numFmtId="49" xfId="0" applyNumberFormat="1" applyFont="1" applyFill="1" applyBorder="1" applyAlignment="1">
      <alignment horizontal="left" vertical="center" wrapText="1"/>
    </xf>
    <xf fontId="11" fillId="3" borderId="2" numFmtId="160" xfId="0" applyNumberFormat="1" applyFont="1" applyFill="1" applyBorder="1" applyAlignment="1" applyProtection="1">
      <alignment horizontal="center" vertical="center" wrapText="1"/>
    </xf>
    <xf fontId="11" fillId="4" borderId="2" numFmtId="160" xfId="0" applyNumberFormat="1" applyFont="1" applyFill="1" applyBorder="1" applyAlignment="1" applyProtection="1">
      <alignment horizontal="center" vertical="center" wrapText="1"/>
    </xf>
    <xf fontId="11" fillId="4" borderId="2" numFmtId="160" xfId="0" applyNumberFormat="1" applyFont="1" applyFill="1" applyBorder="1" applyAlignment="1">
      <alignment horizontal="center" vertical="center"/>
    </xf>
    <xf fontId="12" fillId="5" borderId="2" numFmtId="49" xfId="0" applyNumberFormat="1" applyFont="1" applyFill="1" applyBorder="1" applyAlignment="1">
      <alignment horizontal="left" vertical="center" wrapText="1"/>
    </xf>
    <xf fontId="11" fillId="0" borderId="2" numFmtId="160" xfId="0" applyNumberFormat="1" applyFont="1" applyBorder="1" applyAlignment="1" applyProtection="1">
      <alignment horizontal="center" vertical="center" wrapText="1"/>
    </xf>
    <xf fontId="11" fillId="2" borderId="2" numFmtId="160" xfId="0" applyNumberFormat="1" applyFont="1" applyFill="1" applyBorder="1" applyAlignment="1">
      <alignment horizontal="center" vertical="center"/>
    </xf>
    <xf fontId="13" fillId="0" borderId="2" numFmtId="49" xfId="0" applyNumberFormat="1" applyFont="1" applyBorder="1" applyAlignment="1">
      <alignment horizontal="center" vertical="center" wrapText="1"/>
    </xf>
    <xf fontId="14" fillId="0" borderId="0" numFmtId="0" xfId="0" applyFont="1"/>
    <xf fontId="13" fillId="5" borderId="2" numFmtId="49" xfId="0" applyNumberFormat="1" applyFont="1" applyFill="1" applyBorder="1" applyAlignment="1">
      <alignment horizontal="left" vertical="center" wrapText="1"/>
    </xf>
    <xf fontId="5" fillId="5" borderId="2" numFmtId="160" xfId="0" applyNumberFormat="1" applyFont="1" applyFill="1" applyBorder="1" applyAlignment="1">
      <alignment horizontal="left" vertical="center" wrapText="1"/>
    </xf>
    <xf fontId="1" fillId="0" borderId="2" numFmtId="49" xfId="0" applyNumberFormat="1" applyFont="1" applyBorder="1" applyAlignment="1">
      <alignment horizontal="center" vertical="center" wrapText="1"/>
    </xf>
    <xf fontId="0" fillId="2" borderId="0" numFmtId="0" xfId="0" applyFill="1"/>
    <xf fontId="10" fillId="2" borderId="0" numFmtId="0" xfId="0" applyFont="1" applyFill="1"/>
    <xf fontId="5" fillId="0" borderId="2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left" vertical="center" wrapText="1"/>
    </xf>
    <xf fontId="3" fillId="0" borderId="2" numFmtId="160" xfId="0" applyNumberFormat="1" applyFont="1" applyBorder="1" applyAlignment="1" applyProtection="1">
      <alignment horizontal="center" vertical="center" wrapText="1"/>
    </xf>
    <xf fontId="15" fillId="0" borderId="0" numFmtId="0" xfId="0" applyFont="1"/>
    <xf fontId="11" fillId="4" borderId="2" numFmtId="49" xfId="0" applyNumberFormat="1" applyFont="1" applyFill="1" applyBorder="1" applyAlignment="1">
      <alignment horizontal="left" vertical="center" wrapText="1"/>
    </xf>
    <xf fontId="1" fillId="4" borderId="2" numFmtId="160" xfId="0" applyNumberFormat="1" applyFont="1" applyFill="1" applyBorder="1" applyAlignment="1" applyProtection="1">
      <alignment horizontal="center" vertical="center" wrapText="1"/>
    </xf>
    <xf fontId="1" fillId="4" borderId="2" numFmtId="160" xfId="0" applyNumberFormat="1" applyFont="1" applyFill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3" borderId="2" numFmtId="160" xfId="0" applyNumberFormat="1" applyFont="1" applyFill="1" applyBorder="1" applyAlignment="1" applyProtection="1">
      <alignment horizontal="center" vertical="center" wrapText="1"/>
    </xf>
    <xf fontId="5" fillId="0" borderId="2" numFmtId="49" xfId="0" applyNumberFormat="1" applyFont="1" applyBorder="1" applyAlignment="1">
      <alignment vertical="center" wrapText="1"/>
    </xf>
    <xf fontId="3" fillId="2" borderId="2" numFmtId="160" xfId="0" applyNumberFormat="1" applyFont="1" applyFill="1" applyBorder="1" applyAlignment="1">
      <alignment horizontal="center" vertical="center"/>
    </xf>
    <xf fontId="16" fillId="0" borderId="0" numFmtId="0" xfId="0" applyFont="1"/>
    <xf fontId="11" fillId="3" borderId="2" numFmtId="160" xfId="0" applyNumberFormat="1" applyFont="1" applyFill="1" applyBorder="1" applyAlignment="1">
      <alignment horizontal="center" vertical="center"/>
    </xf>
    <xf fontId="17" fillId="0" borderId="0" numFmtId="0" xfId="0" applyFont="1"/>
    <xf fontId="1" fillId="0" borderId="2" numFmtId="160" xfId="0" applyNumberFormat="1" applyFont="1" applyBorder="1" applyAlignment="1">
      <alignment horizontal="center" vertical="center"/>
    </xf>
    <xf fontId="5" fillId="6" borderId="2" numFmtId="49" xfId="0" applyNumberFormat="1" applyFont="1" applyFill="1" applyBorder="1" applyAlignment="1">
      <alignment horizontal="center" vertical="center" wrapText="1"/>
    </xf>
    <xf fontId="18" fillId="0" borderId="0" numFmtId="0" xfId="0" applyFont="1"/>
    <xf fontId="7" fillId="6" borderId="2" numFmtId="160" xfId="0" applyNumberFormat="1" applyFont="1" applyFill="1" applyBorder="1" applyAlignment="1" applyProtection="1">
      <alignment horizontal="center" vertical="center" wrapText="1"/>
    </xf>
    <xf fontId="19" fillId="2" borderId="0" numFmtId="0" xfId="0" applyFont="1" applyFill="1"/>
    <xf fontId="20" fillId="0" borderId="2" numFmtId="49" xfId="0" applyNumberFormat="1" applyFont="1" applyBorder="1" applyAlignment="1">
      <alignment horizontal="center" vertical="center" wrapText="1"/>
    </xf>
    <xf fontId="20" fillId="0" borderId="2" numFmtId="49" xfId="0" applyNumberFormat="1" applyFont="1" applyBorder="1" applyAlignment="1">
      <alignment horizontal="left" vertical="center" wrapText="1"/>
    </xf>
    <xf fontId="21" fillId="0" borderId="2" numFmtId="160" xfId="0" applyNumberFormat="1" applyFont="1" applyBorder="1" applyAlignment="1" applyProtection="1">
      <alignment horizontal="center" vertical="center" wrapText="1"/>
    </xf>
    <xf fontId="21" fillId="2" borderId="2" numFmtId="160" xfId="0" applyNumberFormat="1" applyFont="1" applyFill="1" applyBorder="1" applyAlignment="1">
      <alignment horizontal="center" vertical="center"/>
    </xf>
    <xf fontId="22" fillId="0" borderId="2" numFmtId="49" xfId="0" applyNumberFormat="1" applyFont="1" applyBorder="1" applyAlignment="1">
      <alignment horizontal="left" vertical="center" wrapText="1"/>
    </xf>
    <xf fontId="22" fillId="0" borderId="2" numFmtId="160" xfId="0" applyNumberFormat="1" applyFont="1" applyBorder="1" applyAlignment="1" applyProtection="1">
      <alignment horizontal="center" vertical="center" wrapText="1"/>
    </xf>
    <xf fontId="22" fillId="2" borderId="2" numFmtId="160" xfId="0" applyNumberFormat="1" applyFont="1" applyFill="1" applyBorder="1" applyAlignment="1">
      <alignment horizontal="center" vertical="center"/>
    </xf>
    <xf fontId="5" fillId="0" borderId="2" numFmtId="160" xfId="0" applyNumberFormat="1" applyFont="1" applyBorder="1" applyAlignment="1" applyProtection="1">
      <alignment horizontal="center" vertical="center" wrapText="1"/>
    </xf>
    <xf fontId="4" fillId="0" borderId="2" numFmtId="49" xfId="0" applyNumberFormat="1" applyFont="1" applyBorder="1" applyAlignment="1">
      <alignment horizontal="center" vertical="center" wrapText="1"/>
    </xf>
    <xf fontId="23" fillId="0" borderId="2" numFmtId="49" xfId="0" applyNumberFormat="1" applyFont="1" applyBorder="1" applyAlignment="1">
      <alignment horizontal="center" vertical="center" wrapText="1"/>
    </xf>
    <xf fontId="5" fillId="6" borderId="2" numFmtId="160" xfId="0" applyNumberFormat="1" applyFont="1" applyFill="1" applyBorder="1" applyAlignment="1" applyProtection="1">
      <alignment horizontal="center" vertical="center" wrapText="1"/>
    </xf>
    <xf fontId="5" fillId="2" borderId="2" numFmtId="160" xfId="0" applyNumberFormat="1" applyFont="1" applyFill="1" applyBorder="1" applyAlignment="1">
      <alignment horizontal="center" vertical="center"/>
    </xf>
    <xf fontId="0" fillId="0" borderId="0" numFmtId="160" xfId="0" applyNumberFormat="1"/>
    <xf fontId="24" fillId="0" borderId="2" numFmtId="49" xfId="0" applyNumberFormat="1" applyFont="1" applyBorder="1" applyAlignment="1">
      <alignment horizontal="center" vertical="center" wrapText="1"/>
    </xf>
    <xf fontId="25" fillId="6" borderId="2" numFmtId="160" xfId="0" applyNumberFormat="1" applyFont="1" applyFill="1" applyBorder="1" applyAlignment="1" applyProtection="1">
      <alignment horizontal="center" vertical="center" wrapText="1"/>
    </xf>
    <xf fontId="25" fillId="0" borderId="2" numFmtId="160" xfId="0" applyNumberFormat="1" applyFont="1" applyBorder="1" applyAlignment="1" applyProtection="1">
      <alignment horizontal="center" vertical="center" wrapText="1"/>
    </xf>
    <xf fontId="25" fillId="2" borderId="2" numFmtId="160" xfId="0" applyNumberFormat="1" applyFont="1" applyFill="1" applyBorder="1" applyAlignment="1">
      <alignment horizontal="center" vertical="center"/>
    </xf>
    <xf fontId="26" fillId="0" borderId="3" numFmtId="0" xfId="0" applyFont="1" applyBorder="1" applyAlignment="1">
      <alignment horizontal="center"/>
    </xf>
    <xf fontId="26" fillId="0" borderId="3" numFmtId="0" xfId="0" applyFont="1" applyBorder="1" applyAlignment="1">
      <alignment horizontal="left"/>
    </xf>
    <xf fontId="3" fillId="6" borderId="3" numFmtId="160" xfId="0" applyNumberFormat="1" applyFont="1" applyFill="1" applyBorder="1" applyAlignment="1" applyProtection="1">
      <alignment horizontal="center" vertical="center" wrapText="1"/>
    </xf>
    <xf fontId="1" fillId="0" borderId="3" numFmtId="160" xfId="0" applyNumberFormat="1" applyFont="1" applyBorder="1" applyAlignment="1" applyProtection="1">
      <alignment horizontal="center" vertical="center" wrapText="1"/>
    </xf>
    <xf fontId="1" fillId="2" borderId="3" numFmtId="160" xfId="0" applyNumberFormat="1" applyFont="1" applyFill="1" applyBorder="1" applyAlignment="1">
      <alignment horizontal="center" vertical="center"/>
    </xf>
    <xf fontId="26" fillId="0" borderId="4" numFmtId="0" xfId="0" applyFont="1" applyBorder="1" applyAlignment="1">
      <alignment horizontal="center"/>
    </xf>
    <xf fontId="26" fillId="0" borderId="4" numFmtId="49" xfId="0" applyNumberFormat="1" applyFont="1" applyBorder="1" applyAlignment="1">
      <alignment horizontal="left" vertical="center" wrapText="1"/>
    </xf>
    <xf fontId="25" fillId="6" borderId="4" numFmtId="160" xfId="0" applyNumberFormat="1" applyFont="1" applyFill="1" applyBorder="1" applyAlignment="1" applyProtection="1">
      <alignment horizontal="center" vertical="center" wrapText="1"/>
    </xf>
    <xf fontId="25" fillId="0" borderId="4" numFmtId="160" xfId="0" applyNumberFormat="1" applyFont="1" applyBorder="1" applyAlignment="1" applyProtection="1">
      <alignment horizontal="center" vertical="center" wrapText="1"/>
    </xf>
    <xf fontId="25" fillId="2" borderId="4" numFmtId="160" xfId="0" applyNumberFormat="1" applyFont="1" applyFill="1" applyBorder="1" applyAlignment="1">
      <alignment horizontal="center" vertical="center"/>
    </xf>
    <xf fontId="26" fillId="4" borderId="4" numFmtId="49" xfId="0" applyNumberFormat="1" applyFont="1" applyFill="1" applyBorder="1" applyAlignment="1">
      <alignment horizontal="left" vertical="center" wrapText="1"/>
    </xf>
    <xf fontId="25" fillId="4" borderId="4" numFmtId="160" xfId="0" applyNumberFormat="1" applyFont="1" applyFill="1" applyBorder="1" applyAlignment="1" applyProtection="1">
      <alignment horizontal="center" vertical="center" wrapText="1"/>
    </xf>
    <xf fontId="25" fillId="3" borderId="4" numFmtId="160" xfId="0" applyNumberFormat="1" applyFont="1" applyFill="1" applyBorder="1" applyAlignment="1" applyProtection="1">
      <alignment horizontal="center" vertical="center" wrapText="1"/>
    </xf>
    <xf fontId="25" fillId="4" borderId="4" numFmtId="160" xfId="0" applyNumberFormat="1" applyFont="1" applyFill="1" applyBorder="1" applyAlignment="1">
      <alignment horizontal="center" vertical="center"/>
    </xf>
    <xf fontId="1" fillId="2" borderId="0" numFmtId="49" xfId="0" applyNumberFormat="1" applyFont="1" applyFill="1" applyAlignment="1">
      <alignment horizontal="left"/>
    </xf>
    <xf fontId="1" fillId="2" borderId="0" numFmtId="0" xfId="0" applyFont="1" applyFill="1" applyAlignment="1">
      <alignment horizontal="left"/>
    </xf>
    <xf fontId="1" fillId="0" borderId="5" numFmtId="160" xfId="0" applyNumberFormat="1" applyFont="1" applyBorder="1" applyAlignment="1">
      <alignment horizontal="left"/>
    </xf>
    <xf fontId="1" fillId="0" borderId="0" numFmtId="160" xfId="0" applyNumberFormat="1" applyFont="1" applyAlignment="1">
      <alignment horizontal="left"/>
    </xf>
    <xf fontId="1" fillId="2" borderId="5" numFmtId="160" xfId="0" applyNumberFormat="1" applyFont="1" applyFill="1" applyBorder="1" applyAlignment="1">
      <alignment horizontal="left"/>
    </xf>
    <xf fontId="1" fillId="2" borderId="5" numFmtId="0" xfId="0" applyFont="1" applyFill="1" applyBorder="1" applyAlignment="1">
      <alignment horizontal="left"/>
    </xf>
    <xf fontId="22" fillId="0" borderId="0" numFmtId="0" xfId="0" applyFont="1" applyAlignment="1">
      <alignment horizontal="left" wrapText="1"/>
    </xf>
    <xf fontId="10" fillId="0" borderId="0" numFmtId="0" xfId="0" applyFont="1" applyAlignment="1">
      <alignment horizontal="left" wrapText="1"/>
    </xf>
    <xf fontId="2" fillId="0" borderId="0" numFmtId="160" xfId="0" applyNumberFormat="1" applyFont="1" applyAlignment="1">
      <alignment horizontal="left" wrapText="1"/>
    </xf>
    <xf fontId="2" fillId="0" borderId="0" numFmtId="0" xfId="0" applyFont="1" applyAlignment="1">
      <alignment horizontal="left" wrapText="1"/>
    </xf>
    <xf fontId="1" fillId="0" borderId="0" numFmtId="0" xfId="0" applyFont="1"/>
    <xf fontId="1" fillId="5" borderId="0" numFmtId="0" xfId="0" applyFont="1" applyFill="1" applyAlignment="1">
      <alignment wrapText="1"/>
    </xf>
    <xf fontId="0" fillId="5" borderId="0" numFmtId="0" xfId="0" applyFill="1" applyAlignment="1">
      <alignment wrapText="1"/>
    </xf>
    <xf fontId="2" fillId="5" borderId="0" numFmtId="160" xfId="0" applyNumberFormat="1" applyFont="1" applyFill="1" applyAlignment="1">
      <alignment wrapText="1"/>
    </xf>
    <xf fontId="2" fillId="5" borderId="0" numFmtId="0" xfId="0" applyFont="1" applyFill="1" applyAlignment="1">
      <alignment wrapText="1"/>
    </xf>
    <xf fontId="1" fillId="0" borderId="0" numFmtId="0" xfId="0" applyFont="1" applyAlignment="1">
      <alignment horizontal="center"/>
    </xf>
    <xf fontId="2" fillId="0" borderId="0" numFmtId="160" xfId="0" applyNumberFormat="1" applyFont="1" applyProtection="1"/>
    <xf fontId="2" fillId="2" borderId="0" numFmtId="160" xfId="0" applyNumberFormat="1" applyFont="1" applyFill="1" applyProtection="1"/>
    <xf fontId="2" fillId="2" borderId="0" numFmtId="0" xfId="0" applyFont="1" applyFill="1" applyProtection="1"/>
    <xf fontId="3" fillId="0" borderId="0" numFmtId="160" xfId="0" applyNumberFormat="1" applyFont="1" applyAlignment="1" applyProtection="1">
      <alignment horizontal="center" vertical="center" wrapText="1"/>
    </xf>
    <xf fontId="1" fillId="2" borderId="4" numFmtId="49" xfId="0" applyNumberFormat="1" applyFont="1" applyFill="1" applyBorder="1"/>
    <xf fontId="2" fillId="2" borderId="4" numFmtId="0" xfId="0" applyFont="1" applyFill="1" applyBorder="1"/>
    <xf fontId="2" fillId="0" borderId="3" numFmtId="160" xfId="0" applyNumberFormat="1" applyFont="1" applyBorder="1" applyProtection="1"/>
    <xf fontId="2" fillId="0" borderId="4" numFmtId="160" xfId="0" applyNumberFormat="1" applyFont="1" applyBorder="1" applyProtection="1"/>
    <xf fontId="2" fillId="2" borderId="4" numFmtId="160" xfId="0" applyNumberFormat="1" applyFont="1" applyFill="1" applyBorder="1" applyProtection="1"/>
    <xf fontId="2" fillId="2" borderId="4" numFmtId="0" xfId="0" applyFont="1" applyFill="1" applyBorder="1" applyProtection="1"/>
    <xf fontId="5" fillId="2" borderId="4" numFmtId="49" xfId="0" applyNumberFormat="1" applyFont="1" applyFill="1" applyBorder="1" applyAlignment="1">
      <alignment horizontal="center" vertical="center" wrapText="1"/>
    </xf>
    <xf fontId="24" fillId="7" borderId="6" numFmtId="49" xfId="0" applyNumberFormat="1" applyFont="1" applyFill="1" applyBorder="1" applyAlignment="1">
      <alignment horizontal="center" vertical="center" wrapText="1"/>
    </xf>
    <xf fontId="24" fillId="7" borderId="7" numFmtId="49" xfId="0" applyNumberFormat="1" applyFont="1" applyFill="1" applyBorder="1" applyAlignment="1">
      <alignment horizontal="center" vertical="center" wrapText="1"/>
    </xf>
    <xf fontId="24" fillId="7" borderId="8" numFmtId="49" xfId="0" applyNumberFormat="1" applyFont="1" applyFill="1" applyBorder="1" applyAlignment="1">
      <alignment horizontal="center" vertical="center" wrapText="1"/>
    </xf>
    <xf fontId="26" fillId="0" borderId="4" numFmtId="160" xfId="0" applyNumberFormat="1" applyFont="1" applyBorder="1" applyAlignment="1">
      <alignment horizontal="right" vertical="center"/>
    </xf>
    <xf fontId="26" fillId="7" borderId="4" numFmtId="160" xfId="0" applyNumberFormat="1" applyFont="1" applyFill="1" applyBorder="1" applyAlignment="1">
      <alignment vertical="center" wrapText="1"/>
    </xf>
    <xf fontId="26" fillId="7" borderId="4" numFmtId="0" xfId="0" applyFont="1" applyFill="1" applyBorder="1" applyAlignment="1">
      <alignment horizontal="center"/>
    </xf>
    <xf fontId="26" fillId="7" borderId="6" numFmtId="0" xfId="0" applyFont="1" applyFill="1" applyBorder="1" applyAlignment="1">
      <alignment horizontal="left"/>
    </xf>
    <xf fontId="2" fillId="0" borderId="7" numFmtId="160" xfId="0" applyNumberFormat="1" applyFont="1" applyBorder="1" applyAlignment="1">
      <alignment horizontal="left"/>
    </xf>
    <xf fontId="5" fillId="7" borderId="4" numFmtId="160" xfId="0" applyNumberFormat="1" applyFont="1" applyFill="1" applyBorder="1" applyAlignment="1">
      <alignment vertical="center" wrapText="1"/>
    </xf>
    <xf fontId="26" fillId="7" borderId="4" numFmtId="49" xfId="0" applyNumberFormat="1" applyFont="1" applyFill="1" applyBorder="1" applyAlignment="1">
      <alignment horizontal="left" vertical="center" wrapText="1"/>
    </xf>
    <xf fontId="26" fillId="0" borderId="4" numFmtId="16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100" workbookViewId="0">
      <pane xSplit="3" ySplit="5" topLeftCell="D6" activePane="bottomRight" state="frozen"/>
      <selection activeCell="E148" activeCellId="0" sqref="E148"/>
    </sheetView>
  </sheetViews>
  <sheetFormatPr defaultRowHeight="12.75" customHeight="1"/>
  <cols>
    <col customWidth="1" min="1" max="1" style="1" width="7.33203125"/>
    <col customWidth="1" min="2" max="2" style="2" width="25.6640625"/>
    <col customWidth="1" min="3" max="3" style="2" width="47.109375"/>
    <col customWidth="1" min="4" max="4" style="3" width="14.33203125"/>
    <col customWidth="1" min="5" max="6" style="3" width="13.88671875"/>
    <col customWidth="1" min="7" max="7" style="4" width="9.109375"/>
    <col customWidth="1" min="8" max="8" style="2" width="9"/>
    <col customWidth="1" min="9" max="9" style="5" width="10.5546875"/>
    <col customWidth="1" min="10" max="10" width="13.44140625"/>
  </cols>
  <sheetData>
    <row r="1" ht="15.75" customHeight="1">
      <c r="I1" s="6" t="s">
        <v>0</v>
      </c>
    </row>
    <row r="2" ht="15.75" customHeight="1">
      <c r="I2" s="6" t="s">
        <v>1</v>
      </c>
    </row>
    <row r="3" s="7" customFormat="1" ht="20.25" customHeight="1">
      <c r="A3" s="8" t="s">
        <v>2</v>
      </c>
      <c r="B3" s="8"/>
      <c r="C3" s="8"/>
      <c r="D3" s="9"/>
      <c r="E3" s="9"/>
      <c r="F3" s="9"/>
      <c r="G3" s="9"/>
      <c r="H3" s="8"/>
      <c r="I3" s="8"/>
    </row>
    <row r="4" s="7" customFormat="1" ht="15" customHeight="1">
      <c r="A4" s="1"/>
      <c r="B4" s="10"/>
      <c r="C4" s="10"/>
      <c r="D4" s="11"/>
      <c r="E4" s="11"/>
      <c r="F4" s="12"/>
      <c r="G4" s="3"/>
      <c r="H4" s="13"/>
      <c r="I4" s="14" t="s">
        <v>3</v>
      </c>
    </row>
    <row r="5" s="7" customFormat="1" ht="84.75" customHeight="1">
      <c r="A5" s="15" t="s">
        <v>4</v>
      </c>
      <c r="B5" s="15" t="s">
        <v>5</v>
      </c>
      <c r="C5" s="15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7" t="s">
        <v>11</v>
      </c>
      <c r="I5" s="18" t="s">
        <v>12</v>
      </c>
    </row>
    <row r="6" s="13" customFormat="1" ht="48" customHeight="1">
      <c r="A6" s="19" t="s">
        <v>13</v>
      </c>
      <c r="B6" s="20" t="s">
        <v>14</v>
      </c>
      <c r="C6" s="20" t="s">
        <v>15</v>
      </c>
      <c r="D6" s="21">
        <f>D7+D8</f>
        <v>410861.321</v>
      </c>
      <c r="E6" s="21">
        <f>E7+E8</f>
        <v>159450.62</v>
      </c>
      <c r="F6" s="21">
        <f>F7+F8</f>
        <v>156332.96299999999</v>
      </c>
      <c r="G6" s="21">
        <f t="shared" ref="G6:G7" si="0">F6/E6*100</f>
        <v>98.044750782405231</v>
      </c>
      <c r="H6" s="21">
        <f t="shared" ref="H6:H69" si="1">F6/D6*100</f>
        <v>38.050056067458343</v>
      </c>
      <c r="I6" s="22">
        <f t="shared" ref="I6:I8" si="2">G6-95</f>
        <v>3.0447507824052309</v>
      </c>
      <c r="J6" s="23"/>
    </row>
    <row r="7" s="24" customFormat="1" ht="18" customHeight="1">
      <c r="A7" s="19"/>
      <c r="B7" s="19"/>
      <c r="C7" s="25" t="s">
        <v>16</v>
      </c>
      <c r="D7" s="26">
        <v>410861.321</v>
      </c>
      <c r="E7" s="26">
        <v>159450.62</v>
      </c>
      <c r="F7" s="26">
        <v>156332.96299999999</v>
      </c>
      <c r="G7" s="26">
        <f t="shared" si="0"/>
        <v>98.044750782405231</v>
      </c>
      <c r="H7" s="26">
        <f t="shared" si="1"/>
        <v>38.050056067458343</v>
      </c>
      <c r="I7" s="27">
        <f t="shared" si="2"/>
        <v>3.0447507824052309</v>
      </c>
    </row>
    <row r="8" s="28" customFormat="1" ht="27" hidden="1" customHeight="1">
      <c r="A8" s="19"/>
      <c r="B8" s="19"/>
      <c r="C8" s="25" t="s">
        <v>17</v>
      </c>
      <c r="D8" s="26"/>
      <c r="E8" s="26"/>
      <c r="F8" s="26"/>
      <c r="G8" s="26"/>
      <c r="H8" s="26" t="e">
        <f t="shared" si="1"/>
        <v>#DIV/0!</v>
      </c>
      <c r="I8" s="27">
        <f t="shared" si="2"/>
        <v>-95</v>
      </c>
    </row>
    <row r="9" s="13" customFormat="1" ht="21.75" hidden="1" customHeight="1">
      <c r="A9" s="19"/>
      <c r="B9" s="19"/>
      <c r="C9" s="29" t="s">
        <v>18</v>
      </c>
      <c r="D9" s="30"/>
      <c r="E9" s="30"/>
      <c r="F9" s="30"/>
      <c r="G9" s="31"/>
      <c r="H9" s="31"/>
      <c r="I9" s="32"/>
    </row>
    <row r="10" s="13" customFormat="1" ht="21.75" customHeight="1">
      <c r="A10" s="19" t="s">
        <v>19</v>
      </c>
      <c r="B10" s="20" t="s">
        <v>20</v>
      </c>
      <c r="C10" s="20" t="s">
        <v>21</v>
      </c>
      <c r="D10" s="21">
        <f>D11</f>
        <v>100787.8</v>
      </c>
      <c r="E10" s="21">
        <f>E11</f>
        <v>0</v>
      </c>
      <c r="F10" s="21">
        <f>F11</f>
        <v>0</v>
      </c>
      <c r="G10" s="21"/>
      <c r="H10" s="21">
        <f t="shared" ref="H10:H11" si="3">F10/D10*100</f>
        <v>0</v>
      </c>
      <c r="I10" s="22">
        <f t="shared" ref="I10:I73" si="4">G10-95</f>
        <v>-95</v>
      </c>
    </row>
    <row r="11" s="13" customFormat="1" ht="21.75" customHeight="1">
      <c r="A11" s="19"/>
      <c r="B11" s="19"/>
      <c r="C11" s="33" t="s">
        <v>16</v>
      </c>
      <c r="D11" s="26">
        <v>100787.8</v>
      </c>
      <c r="E11" s="34"/>
      <c r="F11" s="34"/>
      <c r="G11" s="34"/>
      <c r="H11" s="34">
        <f t="shared" si="3"/>
        <v>0</v>
      </c>
      <c r="I11" s="35">
        <f t="shared" si="4"/>
        <v>-95</v>
      </c>
    </row>
    <row r="12" s="7" customFormat="1" ht="30" customHeight="1">
      <c r="A12" s="19" t="s">
        <v>22</v>
      </c>
      <c r="B12" s="20" t="s">
        <v>23</v>
      </c>
      <c r="C12" s="20" t="s">
        <v>24</v>
      </c>
      <c r="D12" s="21">
        <f>D13+D19+D22</f>
        <v>714141.321</v>
      </c>
      <c r="E12" s="21">
        <f>E13+E19+E22</f>
        <v>180647.64199999999</v>
      </c>
      <c r="F12" s="21">
        <f>F13+F19+F22</f>
        <v>179036.739</v>
      </c>
      <c r="G12" s="21">
        <f t="shared" ref="G12:G75" si="5">F12/E12*100</f>
        <v>99.108262370786989</v>
      </c>
      <c r="H12" s="21">
        <f t="shared" si="1"/>
        <v>25.07021141828033</v>
      </c>
      <c r="I12" s="22">
        <f t="shared" si="4"/>
        <v>4.1082623707869885</v>
      </c>
      <c r="J12" s="23"/>
    </row>
    <row r="13" s="7" customFormat="1" ht="27.75" customHeight="1">
      <c r="A13" s="36"/>
      <c r="B13" s="36"/>
      <c r="C13" s="33" t="s">
        <v>25</v>
      </c>
      <c r="D13" s="26">
        <v>674782.90000000002</v>
      </c>
      <c r="E13" s="26">
        <v>180506.342</v>
      </c>
      <c r="F13" s="26">
        <v>178895.43900000001</v>
      </c>
      <c r="G13" s="34">
        <f t="shared" si="5"/>
        <v>99.107564320371637</v>
      </c>
      <c r="H13" s="34">
        <f t="shared" si="1"/>
        <v>26.511554901583899</v>
      </c>
      <c r="I13" s="35">
        <f t="shared" si="4"/>
        <v>4.1075643203716368</v>
      </c>
      <c r="J13" s="37"/>
    </row>
    <row r="14" s="7" customFormat="1" ht="18.75" hidden="1" customHeight="1">
      <c r="A14" s="36"/>
      <c r="B14" s="36"/>
      <c r="C14" s="38" t="s">
        <v>26</v>
      </c>
      <c r="D14" s="26"/>
      <c r="E14" s="26"/>
      <c r="F14" s="26"/>
      <c r="G14" s="26" t="e">
        <f t="shared" si="5"/>
        <v>#DIV/0!</v>
      </c>
      <c r="H14" s="26" t="e">
        <f t="shared" si="1"/>
        <v>#DIV/0!</v>
      </c>
      <c r="I14" s="27" t="e">
        <f t="shared" si="4"/>
        <v>#DIV/0!</v>
      </c>
    </row>
    <row r="15" s="7" customFormat="1" ht="27" hidden="1" customHeight="1">
      <c r="A15" s="36"/>
      <c r="B15" s="36"/>
      <c r="C15" s="38" t="s">
        <v>27</v>
      </c>
      <c r="D15" s="26"/>
      <c r="E15" s="26"/>
      <c r="F15" s="26"/>
      <c r="G15" s="26" t="e">
        <f t="shared" si="5"/>
        <v>#DIV/0!</v>
      </c>
      <c r="H15" s="26" t="e">
        <f t="shared" ref="H15:H16" si="6">F15/D15*100</f>
        <v>#DIV/0!</v>
      </c>
      <c r="I15" s="27" t="e">
        <f t="shared" si="4"/>
        <v>#DIV/0!</v>
      </c>
    </row>
    <row r="16" s="7" customFormat="1" ht="27.600000000000001" hidden="1" customHeight="1">
      <c r="A16" s="36"/>
      <c r="B16" s="36"/>
      <c r="C16" s="39" t="s">
        <v>28</v>
      </c>
      <c r="D16" s="26"/>
      <c r="E16" s="26"/>
      <c r="F16" s="26"/>
      <c r="G16" s="26"/>
      <c r="H16" s="26" t="e">
        <f t="shared" si="6"/>
        <v>#DIV/0!</v>
      </c>
      <c r="I16" s="27">
        <f t="shared" si="4"/>
        <v>-95</v>
      </c>
    </row>
    <row r="17" s="7" customFormat="1" ht="27" hidden="1" customHeight="1">
      <c r="A17" s="36"/>
      <c r="B17" s="36"/>
      <c r="C17" s="38" t="s">
        <v>29</v>
      </c>
      <c r="D17" s="26"/>
      <c r="E17" s="26"/>
      <c r="F17" s="26"/>
      <c r="G17" s="26" t="e">
        <f t="shared" si="5"/>
        <v>#DIV/0!</v>
      </c>
      <c r="H17" s="26" t="e">
        <f t="shared" si="1"/>
        <v>#DIV/0!</v>
      </c>
      <c r="I17" s="27" t="e">
        <f t="shared" si="4"/>
        <v>#DIV/0!</v>
      </c>
    </row>
    <row r="18" s="7" customFormat="1" ht="27" hidden="1" customHeight="1">
      <c r="A18" s="36"/>
      <c r="B18" s="36"/>
      <c r="C18" s="38" t="s">
        <v>30</v>
      </c>
      <c r="D18" s="26"/>
      <c r="E18" s="26"/>
      <c r="F18" s="26"/>
      <c r="G18" s="26"/>
      <c r="H18" s="26" t="e">
        <f t="shared" si="1"/>
        <v>#DIV/0!</v>
      </c>
      <c r="I18" s="27">
        <f t="shared" si="4"/>
        <v>-95</v>
      </c>
    </row>
    <row r="19" s="7" customFormat="1" ht="27" customHeight="1">
      <c r="A19" s="36"/>
      <c r="B19" s="36"/>
      <c r="C19" s="33" t="s">
        <v>31</v>
      </c>
      <c r="D19" s="34">
        <v>39358.421000000002</v>
      </c>
      <c r="E19" s="34">
        <v>141.30000000000001</v>
      </c>
      <c r="F19" s="34">
        <v>141.30000000000001</v>
      </c>
      <c r="G19" s="34">
        <f t="shared" si="5"/>
        <v>100</v>
      </c>
      <c r="H19" s="34">
        <f>F19/D19*100</f>
        <v>0.35900830472848494</v>
      </c>
      <c r="I19" s="35">
        <f t="shared" si="4"/>
        <v>5</v>
      </c>
    </row>
    <row r="20" s="13" customFormat="1" ht="28.199999999999999" hidden="1" customHeight="1">
      <c r="A20" s="40"/>
      <c r="B20" s="40"/>
      <c r="C20" s="25" t="s">
        <v>32</v>
      </c>
      <c r="D20" s="26">
        <v>9684.9310000000005</v>
      </c>
      <c r="E20" s="26">
        <v>141.30000000000001</v>
      </c>
      <c r="F20" s="26">
        <v>141.30000000000001</v>
      </c>
      <c r="G20" s="26">
        <f t="shared" si="5"/>
        <v>100</v>
      </c>
      <c r="H20" s="26">
        <f t="shared" si="1"/>
        <v>1.4589675445287118</v>
      </c>
      <c r="I20" s="27">
        <f t="shared" si="4"/>
        <v>5</v>
      </c>
    </row>
    <row r="21" s="13" customFormat="1" ht="18" hidden="1" customHeight="1">
      <c r="A21" s="40"/>
      <c r="B21" s="40"/>
      <c r="C21" s="25" t="s">
        <v>33</v>
      </c>
      <c r="D21" s="26">
        <v>54541.353999999999</v>
      </c>
      <c r="E21" s="26">
        <v>0</v>
      </c>
      <c r="F21" s="26">
        <v>0</v>
      </c>
      <c r="G21" s="26"/>
      <c r="H21" s="26">
        <f t="shared" si="1"/>
        <v>0</v>
      </c>
      <c r="I21" s="27">
        <f t="shared" si="4"/>
        <v>-95</v>
      </c>
    </row>
    <row r="22" s="28" customFormat="1" ht="30" hidden="1" customHeight="1">
      <c r="A22" s="40"/>
      <c r="B22" s="40"/>
      <c r="C22" s="25" t="s">
        <v>17</v>
      </c>
      <c r="D22" s="26"/>
      <c r="E22" s="26"/>
      <c r="F22" s="26"/>
      <c r="G22" s="26" t="e">
        <f t="shared" si="5"/>
        <v>#DIV/0!</v>
      </c>
      <c r="H22" s="26" t="e">
        <f t="shared" si="1"/>
        <v>#DIV/0!</v>
      </c>
      <c r="I22" s="27" t="e">
        <f t="shared" si="4"/>
        <v>#DIV/0!</v>
      </c>
    </row>
    <row r="23" s="2" customFormat="1" ht="62.25" customHeight="1">
      <c r="A23" s="19" t="s">
        <v>34</v>
      </c>
      <c r="B23" s="20" t="s">
        <v>35</v>
      </c>
      <c r="C23" s="20" t="s">
        <v>36</v>
      </c>
      <c r="D23" s="21">
        <f>D24+D25+D26</f>
        <v>170208.234</v>
      </c>
      <c r="E23" s="21">
        <f>E24+E25+E26</f>
        <v>76403.718999999997</v>
      </c>
      <c r="F23" s="21">
        <f>F24+F25+F26</f>
        <v>67846.163</v>
      </c>
      <c r="G23" s="21">
        <f t="shared" si="5"/>
        <v>88.799555686549766</v>
      </c>
      <c r="H23" s="21">
        <f t="shared" si="1"/>
        <v>39.860682063125104</v>
      </c>
      <c r="I23" s="22">
        <f t="shared" si="4"/>
        <v>-6.2004443134502338</v>
      </c>
      <c r="L23" s="41"/>
    </row>
    <row r="24" s="13" customFormat="1" ht="17.25" customHeight="1">
      <c r="A24" s="40"/>
      <c r="B24" s="40"/>
      <c r="C24" s="25" t="s">
        <v>16</v>
      </c>
      <c r="D24" s="26">
        <v>170208.234</v>
      </c>
      <c r="E24" s="26">
        <v>76403.718999999997</v>
      </c>
      <c r="F24" s="26">
        <v>67846.163</v>
      </c>
      <c r="G24" s="26">
        <f t="shared" si="5"/>
        <v>88.799555686549766</v>
      </c>
      <c r="H24" s="26">
        <f t="shared" si="1"/>
        <v>39.860682063125104</v>
      </c>
      <c r="I24" s="27">
        <f t="shared" si="4"/>
        <v>-6.2004443134502338</v>
      </c>
    </row>
    <row r="25" s="42" customFormat="1" ht="17.25" hidden="1" customHeight="1">
      <c r="A25" s="40"/>
      <c r="B25" s="40"/>
      <c r="C25" s="25" t="s">
        <v>37</v>
      </c>
      <c r="D25" s="26">
        <v>0</v>
      </c>
      <c r="E25" s="26">
        <v>0</v>
      </c>
      <c r="F25" s="26">
        <v>0</v>
      </c>
      <c r="G25" s="26" t="e">
        <f t="shared" si="5"/>
        <v>#DIV/0!</v>
      </c>
      <c r="H25" s="26" t="e">
        <f t="shared" si="1"/>
        <v>#DIV/0!</v>
      </c>
      <c r="I25" s="27" t="e">
        <f t="shared" si="4"/>
        <v>#DIV/0!</v>
      </c>
    </row>
    <row r="26" s="42" customFormat="1" ht="26.25" hidden="1" customHeight="1">
      <c r="A26" s="40"/>
      <c r="B26" s="40"/>
      <c r="C26" s="25" t="s">
        <v>17</v>
      </c>
      <c r="D26" s="26"/>
      <c r="E26" s="26"/>
      <c r="F26" s="26"/>
      <c r="G26" s="26" t="e">
        <f t="shared" si="5"/>
        <v>#DIV/0!</v>
      </c>
      <c r="H26" s="26" t="e">
        <f t="shared" ref="H26:H28" si="7">F26/D26*100</f>
        <v>#DIV/0!</v>
      </c>
      <c r="I26" s="27" t="e">
        <f t="shared" si="4"/>
        <v>#DIV/0!</v>
      </c>
    </row>
    <row r="27" s="42" customFormat="1" ht="48" customHeight="1">
      <c r="A27" s="43">
        <v>910</v>
      </c>
      <c r="B27" s="44" t="s">
        <v>38</v>
      </c>
      <c r="C27" s="20" t="s">
        <v>39</v>
      </c>
      <c r="D27" s="21">
        <f>D29+D30+D28</f>
        <v>91298.25</v>
      </c>
      <c r="E27" s="21">
        <f>E29+E30+E28</f>
        <v>39169.099999999999</v>
      </c>
      <c r="F27" s="21">
        <f>F29+F30+F28</f>
        <v>38599</v>
      </c>
      <c r="G27" s="21">
        <f t="shared" si="5"/>
        <v>98.544515957731988</v>
      </c>
      <c r="H27" s="21">
        <f t="shared" si="7"/>
        <v>42.277918799100753</v>
      </c>
      <c r="I27" s="22">
        <f t="shared" si="4"/>
        <v>3.5445159577319885</v>
      </c>
    </row>
    <row r="28" s="42" customFormat="1" ht="16.800000000000001" customHeight="1">
      <c r="A28" s="43"/>
      <c r="B28" s="43"/>
      <c r="C28" s="25" t="s">
        <v>16</v>
      </c>
      <c r="D28" s="26">
        <v>124.95</v>
      </c>
      <c r="E28" s="45"/>
      <c r="F28" s="45"/>
      <c r="G28" s="26"/>
      <c r="H28" s="26">
        <f t="shared" si="7"/>
        <v>0</v>
      </c>
      <c r="I28" s="27">
        <f t="shared" si="4"/>
        <v>-95</v>
      </c>
    </row>
    <row r="29" s="42" customFormat="1" ht="18" customHeight="1">
      <c r="A29" s="43"/>
      <c r="B29" s="43"/>
      <c r="C29" s="25" t="s">
        <v>37</v>
      </c>
      <c r="D29" s="26">
        <v>91173.300000000003</v>
      </c>
      <c r="E29" s="26">
        <v>39169.099999999999</v>
      </c>
      <c r="F29" s="26">
        <v>38599</v>
      </c>
      <c r="G29" s="26">
        <f t="shared" si="5"/>
        <v>98.544515957731988</v>
      </c>
      <c r="H29" s="26">
        <f t="shared" si="1"/>
        <v>42.335859292139254</v>
      </c>
      <c r="I29" s="27">
        <f t="shared" si="4"/>
        <v>3.5445159577319885</v>
      </c>
    </row>
    <row r="30" s="42" customFormat="1" ht="26.399999999999999" hidden="1" customHeight="1">
      <c r="A30" s="43"/>
      <c r="B30" s="43"/>
      <c r="C30" s="25" t="s">
        <v>17</v>
      </c>
      <c r="D30" s="26"/>
      <c r="E30" s="26"/>
      <c r="F30" s="26"/>
      <c r="G30" s="26" t="e">
        <f t="shared" si="5"/>
        <v>#DIV/0!</v>
      </c>
      <c r="H30" s="26" t="e">
        <f>F30/D30*100</f>
        <v>#DIV/0!</v>
      </c>
      <c r="I30" s="27" t="e">
        <f t="shared" si="4"/>
        <v>#DIV/0!</v>
      </c>
    </row>
    <row r="31" s="13" customFormat="1" ht="44.25" customHeight="1">
      <c r="A31" s="19" t="s">
        <v>40</v>
      </c>
      <c r="B31" s="20" t="s">
        <v>41</v>
      </c>
      <c r="C31" s="20" t="s">
        <v>42</v>
      </c>
      <c r="D31" s="21">
        <f>D32+D33+D34</f>
        <v>666074.41500000004</v>
      </c>
      <c r="E31" s="21">
        <f>E32+E33+E34</f>
        <v>228735.49100000001</v>
      </c>
      <c r="F31" s="21">
        <f>F32+F33+F34</f>
        <v>225033.00200000001</v>
      </c>
      <c r="G31" s="21">
        <f t="shared" si="5"/>
        <v>98.381322905416539</v>
      </c>
      <c r="H31" s="21">
        <f t="shared" si="1"/>
        <v>33.784964101946471</v>
      </c>
      <c r="I31" s="22">
        <f t="shared" si="4"/>
        <v>3.381322905416539</v>
      </c>
    </row>
    <row r="32" s="24" customFormat="1" ht="17.25" customHeight="1">
      <c r="A32" s="19"/>
      <c r="B32" s="19"/>
      <c r="C32" s="25" t="s">
        <v>16</v>
      </c>
      <c r="D32" s="26">
        <v>611895.57700000005</v>
      </c>
      <c r="E32" s="26">
        <v>208650.76300000001</v>
      </c>
      <c r="F32" s="26">
        <v>205371.829</v>
      </c>
      <c r="G32" s="26">
        <f t="shared" si="5"/>
        <v>98.428506106157869</v>
      </c>
      <c r="H32" s="26">
        <f t="shared" si="1"/>
        <v>33.563215149698649</v>
      </c>
      <c r="I32" s="27">
        <f t="shared" si="4"/>
        <v>3.4285061061578688</v>
      </c>
    </row>
    <row r="33" s="46" customFormat="1" ht="17.25" customHeight="1">
      <c r="A33" s="19"/>
      <c r="B33" s="19"/>
      <c r="C33" s="25" t="s">
        <v>37</v>
      </c>
      <c r="D33" s="26">
        <v>41693.5</v>
      </c>
      <c r="E33" s="26">
        <v>13835.357</v>
      </c>
      <c r="F33" s="26">
        <v>13411.802</v>
      </c>
      <c r="G33" s="26">
        <f t="shared" si="5"/>
        <v>96.938604475475415</v>
      </c>
      <c r="H33" s="26">
        <f t="shared" si="1"/>
        <v>32.167608859894223</v>
      </c>
      <c r="I33" s="27">
        <f t="shared" si="4"/>
        <v>1.9386044754754153</v>
      </c>
    </row>
    <row r="34" s="46" customFormat="1" ht="26.25" customHeight="1">
      <c r="A34" s="19"/>
      <c r="B34" s="19"/>
      <c r="C34" s="25" t="s">
        <v>17</v>
      </c>
      <c r="D34" s="26">
        <v>12485.338</v>
      </c>
      <c r="E34" s="26">
        <v>6249.3710000000001</v>
      </c>
      <c r="F34" s="26">
        <v>6249.3710000000001</v>
      </c>
      <c r="G34" s="26">
        <f t="shared" si="5"/>
        <v>100</v>
      </c>
      <c r="H34" s="26">
        <f t="shared" si="1"/>
        <v>50.053678963276774</v>
      </c>
      <c r="I34" s="27">
        <f t="shared" si="4"/>
        <v>5</v>
      </c>
    </row>
    <row r="35" s="46" customFormat="1" ht="21.75" hidden="1" customHeight="1">
      <c r="A35" s="19"/>
      <c r="B35" s="19"/>
      <c r="C35" s="47" t="s">
        <v>18</v>
      </c>
      <c r="D35" s="34"/>
      <c r="E35" s="34"/>
      <c r="F35" s="31"/>
      <c r="G35" s="26" t="e">
        <f t="shared" si="5"/>
        <v>#DIV/0!</v>
      </c>
      <c r="H35" s="48" t="e">
        <f t="shared" si="1"/>
        <v>#DIV/0!</v>
      </c>
      <c r="I35" s="49" t="e">
        <f t="shared" si="4"/>
        <v>#DIV/0!</v>
      </c>
    </row>
    <row r="36" s="13" customFormat="1" ht="48" customHeight="1">
      <c r="A36" s="43">
        <v>924</v>
      </c>
      <c r="B36" s="44" t="s">
        <v>43</v>
      </c>
      <c r="C36" s="20" t="s">
        <v>44</v>
      </c>
      <c r="D36" s="21">
        <f>D37+D39+D38</f>
        <v>2881591.5800000001</v>
      </c>
      <c r="E36" s="21">
        <f>E37+E39+E38</f>
        <v>1422695.3400000001</v>
      </c>
      <c r="F36" s="21">
        <f>F37+F39+F38</f>
        <v>1386630.061</v>
      </c>
      <c r="G36" s="21">
        <f t="shared" si="5"/>
        <v>97.465003364669769</v>
      </c>
      <c r="H36" s="21">
        <f t="shared" si="1"/>
        <v>48.120284311769126</v>
      </c>
      <c r="I36" s="22">
        <f t="shared" si="4"/>
        <v>2.4650033646697693</v>
      </c>
    </row>
    <row r="37" s="13" customFormat="1" ht="16.5" customHeight="1">
      <c r="A37" s="50"/>
      <c r="B37" s="50"/>
      <c r="C37" s="25" t="s">
        <v>16</v>
      </c>
      <c r="D37" s="26">
        <v>2830662.497</v>
      </c>
      <c r="E37" s="26">
        <v>1404557.057</v>
      </c>
      <c r="F37" s="26">
        <v>1368491.7779999999</v>
      </c>
      <c r="G37" s="26">
        <f t="shared" si="5"/>
        <v>97.43226671922946</v>
      </c>
      <c r="H37" s="26">
        <f t="shared" si="1"/>
        <v>48.345282401217325</v>
      </c>
      <c r="I37" s="27">
        <f t="shared" si="4"/>
        <v>2.4322667192294603</v>
      </c>
    </row>
    <row r="38" s="13" customFormat="1" ht="17.25" customHeight="1">
      <c r="A38" s="50"/>
      <c r="B38" s="50"/>
      <c r="C38" s="25" t="s">
        <v>37</v>
      </c>
      <c r="D38" s="26">
        <v>1202</v>
      </c>
      <c r="E38" s="26">
        <v>1202</v>
      </c>
      <c r="F38" s="26">
        <v>1202</v>
      </c>
      <c r="G38" s="26">
        <f t="shared" si="5"/>
        <v>100</v>
      </c>
      <c r="H38" s="26">
        <f t="shared" ref="H38:H39" si="8">F38/D38*100</f>
        <v>100</v>
      </c>
      <c r="I38" s="27">
        <f t="shared" si="4"/>
        <v>5</v>
      </c>
    </row>
    <row r="39" s="13" customFormat="1" ht="27.75" customHeight="1">
      <c r="A39" s="50"/>
      <c r="B39" s="50"/>
      <c r="C39" s="25" t="s">
        <v>17</v>
      </c>
      <c r="D39" s="26">
        <v>49727.082999999999</v>
      </c>
      <c r="E39" s="26">
        <v>16936.282999999999</v>
      </c>
      <c r="F39" s="26">
        <v>16936.282999999999</v>
      </c>
      <c r="G39" s="26">
        <f t="shared" si="5"/>
        <v>100</v>
      </c>
      <c r="H39" s="26">
        <f t="shared" si="8"/>
        <v>34.05846870205518</v>
      </c>
      <c r="I39" s="27">
        <f t="shared" si="4"/>
        <v>5</v>
      </c>
    </row>
    <row r="40" s="13" customFormat="1" ht="30" customHeight="1">
      <c r="A40" s="19" t="s">
        <v>45</v>
      </c>
      <c r="B40" s="20" t="s">
        <v>46</v>
      </c>
      <c r="C40" s="20" t="s">
        <v>47</v>
      </c>
      <c r="D40" s="21">
        <f>D41+D42+D43</f>
        <v>24616229.718000002</v>
      </c>
      <c r="E40" s="21">
        <f>E41+E42+E43</f>
        <v>13021518.344000001</v>
      </c>
      <c r="F40" s="21">
        <f>F41+F42+F43</f>
        <v>13021408.846999999</v>
      </c>
      <c r="G40" s="21">
        <f t="shared" si="5"/>
        <v>99.999159107278373</v>
      </c>
      <c r="H40" s="21">
        <f t="shared" si="1"/>
        <v>52.897657343026907</v>
      </c>
      <c r="I40" s="22">
        <f t="shared" si="4"/>
        <v>4.9991591072783734</v>
      </c>
    </row>
    <row r="41" s="24" customFormat="1" ht="16.5" customHeight="1">
      <c r="A41" s="19"/>
      <c r="B41" s="19"/>
      <c r="C41" s="25" t="s">
        <v>16</v>
      </c>
      <c r="D41" s="26">
        <v>5849817.909</v>
      </c>
      <c r="E41" s="26">
        <v>2938840.662</v>
      </c>
      <c r="F41" s="26">
        <v>2938732.2459999998</v>
      </c>
      <c r="G41" s="26">
        <f t="shared" si="5"/>
        <v>99.996310926230123</v>
      </c>
      <c r="H41" s="26">
        <f t="shared" si="1"/>
        <v>50.236302936519316</v>
      </c>
      <c r="I41" s="27">
        <f t="shared" si="4"/>
        <v>4.9963109262301231</v>
      </c>
    </row>
    <row r="42" s="13" customFormat="1" ht="18.75" customHeight="1">
      <c r="A42" s="19"/>
      <c r="B42" s="19"/>
      <c r="C42" s="25" t="s">
        <v>37</v>
      </c>
      <c r="D42" s="26">
        <v>17225326.600000001</v>
      </c>
      <c r="E42" s="26">
        <v>9449510.5950000007</v>
      </c>
      <c r="F42" s="26">
        <v>9449509.5140000004</v>
      </c>
      <c r="G42" s="26">
        <f t="shared" si="5"/>
        <v>99.99998856025411</v>
      </c>
      <c r="H42" s="26">
        <f t="shared" si="1"/>
        <v>54.858231332461351</v>
      </c>
      <c r="I42" s="27">
        <f t="shared" si="4"/>
        <v>4.9999885602541099</v>
      </c>
    </row>
    <row r="43" s="13" customFormat="1" ht="27" customHeight="1">
      <c r="A43" s="19"/>
      <c r="B43" s="19"/>
      <c r="C43" s="25" t="s">
        <v>17</v>
      </c>
      <c r="D43" s="26">
        <v>1541085.209</v>
      </c>
      <c r="E43" s="26">
        <v>633167.08700000006</v>
      </c>
      <c r="F43" s="26">
        <v>633167.08700000006</v>
      </c>
      <c r="G43" s="26">
        <f t="shared" si="5"/>
        <v>100</v>
      </c>
      <c r="H43" s="26">
        <f t="shared" si="1"/>
        <v>41.085793524087997</v>
      </c>
      <c r="I43" s="27">
        <f t="shared" si="4"/>
        <v>5</v>
      </c>
    </row>
    <row r="44" s="13" customFormat="1" ht="21.75" hidden="1" customHeight="1">
      <c r="A44" s="19"/>
      <c r="B44" s="19"/>
      <c r="C44" s="47" t="s">
        <v>18</v>
      </c>
      <c r="D44" s="31">
        <v>0</v>
      </c>
      <c r="E44" s="31">
        <v>0</v>
      </c>
      <c r="F44" s="31">
        <v>0</v>
      </c>
      <c r="G44" s="51"/>
      <c r="H44" s="31" t="e">
        <f>F44/D44*100</f>
        <v>#DIV/0!</v>
      </c>
      <c r="I44" s="32">
        <f t="shared" si="4"/>
        <v>-95</v>
      </c>
    </row>
    <row r="45" s="13" customFormat="1" ht="30" customHeight="1">
      <c r="A45" s="19" t="s">
        <v>48</v>
      </c>
      <c r="B45" s="20" t="s">
        <v>49</v>
      </c>
      <c r="C45" s="20" t="s">
        <v>50</v>
      </c>
      <c r="D45" s="21">
        <f>D46+D47+D48</f>
        <v>126627.15700000001</v>
      </c>
      <c r="E45" s="21">
        <f>E46+E47+E48</f>
        <v>47925.777000000002</v>
      </c>
      <c r="F45" s="21">
        <f>F46+F47+F48</f>
        <v>46863.023000000001</v>
      </c>
      <c r="G45" s="21">
        <f t="shared" si="5"/>
        <v>97.782500219036621</v>
      </c>
      <c r="H45" s="21">
        <f t="shared" si="1"/>
        <v>37.008667106061615</v>
      </c>
      <c r="I45" s="22">
        <f t="shared" si="4"/>
        <v>2.7825002190366206</v>
      </c>
    </row>
    <row r="46" s="24" customFormat="1" ht="16.5" customHeight="1">
      <c r="A46" s="19"/>
      <c r="B46" s="19"/>
      <c r="C46" s="25" t="s">
        <v>16</v>
      </c>
      <c r="D46" s="26">
        <v>120098.057</v>
      </c>
      <c r="E46" s="26">
        <v>44786.197</v>
      </c>
      <c r="F46" s="26">
        <v>44629.273999999998</v>
      </c>
      <c r="G46" s="26">
        <f t="shared" si="5"/>
        <v>99.649617492639521</v>
      </c>
      <c r="H46" s="26">
        <f t="shared" si="1"/>
        <v>37.160696113509978</v>
      </c>
      <c r="I46" s="27">
        <f t="shared" si="4"/>
        <v>4.6496174926395213</v>
      </c>
    </row>
    <row r="47" s="13" customFormat="1" ht="16.5" customHeight="1">
      <c r="A47" s="19"/>
      <c r="B47" s="19"/>
      <c r="C47" s="25" t="s">
        <v>37</v>
      </c>
      <c r="D47" s="26">
        <v>6529.1000000000004</v>
      </c>
      <c r="E47" s="26">
        <v>3139.5799999999999</v>
      </c>
      <c r="F47" s="26">
        <v>2233.7489999999998</v>
      </c>
      <c r="G47" s="26">
        <f t="shared" si="5"/>
        <v>71.148019798826596</v>
      </c>
      <c r="H47" s="26">
        <f t="shared" si="1"/>
        <v>34.212203825948443</v>
      </c>
      <c r="I47" s="27">
        <f t="shared" si="4"/>
        <v>-23.851980201173404</v>
      </c>
    </row>
    <row r="48" s="28" customFormat="1" ht="27" hidden="1" customHeight="1">
      <c r="A48" s="19"/>
      <c r="B48" s="19"/>
      <c r="C48" s="25" t="s">
        <v>17</v>
      </c>
      <c r="D48" s="26"/>
      <c r="E48" s="26"/>
      <c r="F48" s="26"/>
      <c r="G48" s="26"/>
      <c r="H48" s="26" t="e">
        <f t="shared" si="1"/>
        <v>#DIV/0!</v>
      </c>
      <c r="I48" s="27">
        <f t="shared" si="4"/>
        <v>-95</v>
      </c>
    </row>
    <row r="49" s="13" customFormat="1" ht="30" customHeight="1">
      <c r="A49" s="19" t="s">
        <v>51</v>
      </c>
      <c r="B49" s="20" t="s">
        <v>52</v>
      </c>
      <c r="C49" s="20" t="s">
        <v>53</v>
      </c>
      <c r="D49" s="21">
        <f>D50+D51+D52</f>
        <v>284285.95000000001</v>
      </c>
      <c r="E49" s="21">
        <f>E50+E51+E52</f>
        <v>85724.883999999991</v>
      </c>
      <c r="F49" s="21">
        <f>F50+F51+F52</f>
        <v>84881.271000000008</v>
      </c>
      <c r="G49" s="21">
        <f t="shared" si="5"/>
        <v>99.015906513212684</v>
      </c>
      <c r="H49" s="21">
        <f t="shared" si="1"/>
        <v>29.857708761196257</v>
      </c>
      <c r="I49" s="22">
        <f t="shared" si="4"/>
        <v>4.0159065132126841</v>
      </c>
      <c r="J49" s="23"/>
    </row>
    <row r="50" s="24" customFormat="1" ht="16.5" customHeight="1">
      <c r="A50" s="19"/>
      <c r="B50" s="19"/>
      <c r="C50" s="25" t="s">
        <v>16</v>
      </c>
      <c r="D50" s="26">
        <v>268005.25</v>
      </c>
      <c r="E50" s="26">
        <v>78365.660999999993</v>
      </c>
      <c r="F50" s="26">
        <v>78046.599000000002</v>
      </c>
      <c r="G50" s="26">
        <f t="shared" si="5"/>
        <v>99.592854834721564</v>
      </c>
      <c r="H50" s="26">
        <f t="shared" si="1"/>
        <v>29.121294825381224</v>
      </c>
      <c r="I50" s="27">
        <f t="shared" si="4"/>
        <v>4.5928548347215639</v>
      </c>
    </row>
    <row r="51" s="13" customFormat="1" ht="16.5" customHeight="1">
      <c r="A51" s="19"/>
      <c r="B51" s="19"/>
      <c r="C51" s="25" t="s">
        <v>37</v>
      </c>
      <c r="D51" s="26">
        <v>16280.700000000001</v>
      </c>
      <c r="E51" s="26">
        <v>7359.223</v>
      </c>
      <c r="F51" s="26">
        <v>6834.6719999999996</v>
      </c>
      <c r="G51" s="26">
        <f t="shared" si="5"/>
        <v>92.872195882635978</v>
      </c>
      <c r="H51" s="26">
        <f t="shared" si="1"/>
        <v>41.980209696143284</v>
      </c>
      <c r="I51" s="27">
        <f t="shared" si="4"/>
        <v>-2.1278041173640219</v>
      </c>
    </row>
    <row r="52" s="28" customFormat="1" ht="27" hidden="1" customHeight="1">
      <c r="A52" s="19"/>
      <c r="B52" s="19"/>
      <c r="C52" s="25" t="s">
        <v>17</v>
      </c>
      <c r="D52" s="26"/>
      <c r="E52" s="26"/>
      <c r="F52" s="26"/>
      <c r="G52" s="26"/>
      <c r="H52" s="26" t="e">
        <f t="shared" si="1"/>
        <v>#DIV/0!</v>
      </c>
      <c r="I52" s="27">
        <f t="shared" si="4"/>
        <v>-95</v>
      </c>
    </row>
    <row r="53" s="13" customFormat="1" ht="30" customHeight="1">
      <c r="A53" s="19" t="s">
        <v>54</v>
      </c>
      <c r="B53" s="20" t="s">
        <v>55</v>
      </c>
      <c r="C53" s="20" t="s">
        <v>56</v>
      </c>
      <c r="D53" s="21">
        <f>D54+D55+D56</f>
        <v>257028.48300000001</v>
      </c>
      <c r="E53" s="21">
        <f>E54+E55+E56</f>
        <v>88243.209000000003</v>
      </c>
      <c r="F53" s="21">
        <f>F54+F55+F56</f>
        <v>85004.634999999995</v>
      </c>
      <c r="G53" s="21">
        <f t="shared" si="5"/>
        <v>96.329945344576032</v>
      </c>
      <c r="H53" s="21">
        <f t="shared" si="1"/>
        <v>33.072068125617029</v>
      </c>
      <c r="I53" s="22">
        <f t="shared" si="4"/>
        <v>1.3299453445760321</v>
      </c>
    </row>
    <row r="54" s="24" customFormat="1" ht="16.5" customHeight="1">
      <c r="A54" s="19"/>
      <c r="B54" s="19"/>
      <c r="C54" s="25" t="s">
        <v>16</v>
      </c>
      <c r="D54" s="26">
        <v>241874.58300000001</v>
      </c>
      <c r="E54" s="26">
        <v>80850.040999999997</v>
      </c>
      <c r="F54" s="26">
        <v>78745.332999999999</v>
      </c>
      <c r="G54" s="26">
        <f t="shared" si="5"/>
        <v>97.396775593471872</v>
      </c>
      <c r="H54" s="26">
        <f t="shared" si="1"/>
        <v>32.556266153852135</v>
      </c>
      <c r="I54" s="27">
        <f t="shared" si="4"/>
        <v>2.3967755934718724</v>
      </c>
    </row>
    <row r="55" s="13" customFormat="1" ht="16.5" customHeight="1">
      <c r="A55" s="19"/>
      <c r="B55" s="19"/>
      <c r="C55" s="25" t="s">
        <v>37</v>
      </c>
      <c r="D55" s="26">
        <v>15153.9</v>
      </c>
      <c r="E55" s="26">
        <v>7393.1679999999997</v>
      </c>
      <c r="F55" s="26">
        <v>6259.3019999999997</v>
      </c>
      <c r="G55" s="26">
        <f t="shared" si="5"/>
        <v>84.663327006771667</v>
      </c>
      <c r="H55" s="26">
        <f t="shared" si="1"/>
        <v>41.304891810029098</v>
      </c>
      <c r="I55" s="27">
        <f t="shared" si="4"/>
        <v>-10.336672993228333</v>
      </c>
    </row>
    <row r="56" s="28" customFormat="1" ht="27.75" hidden="1" customHeight="1">
      <c r="A56" s="19"/>
      <c r="B56" s="19"/>
      <c r="C56" s="25" t="s">
        <v>17</v>
      </c>
      <c r="D56" s="26"/>
      <c r="E56" s="26"/>
      <c r="F56" s="26"/>
      <c r="G56" s="26"/>
      <c r="H56" s="26" t="e">
        <f t="shared" si="1"/>
        <v>#DIV/0!</v>
      </c>
      <c r="I56" s="27">
        <f t="shared" si="4"/>
        <v>-95</v>
      </c>
    </row>
    <row r="57" s="13" customFormat="1" ht="30" customHeight="1">
      <c r="A57" s="19" t="s">
        <v>57</v>
      </c>
      <c r="B57" s="20" t="s">
        <v>58</v>
      </c>
      <c r="C57" s="20" t="s">
        <v>59</v>
      </c>
      <c r="D57" s="21">
        <f>D58+D59+D60</f>
        <v>189718.71899999998</v>
      </c>
      <c r="E57" s="21">
        <f>E58+E59+E60</f>
        <v>58040.844999999994</v>
      </c>
      <c r="F57" s="21">
        <f>F58+F59+F60</f>
        <v>56934.578999999998</v>
      </c>
      <c r="G57" s="21">
        <f t="shared" si="5"/>
        <v>98.093987087886134</v>
      </c>
      <c r="H57" s="21">
        <f t="shared" si="1"/>
        <v>30.009995481784802</v>
      </c>
      <c r="I57" s="22">
        <f t="shared" si="4"/>
        <v>3.0939870878861342</v>
      </c>
      <c r="J57" s="23"/>
    </row>
    <row r="58" s="24" customFormat="1" ht="16.5" customHeight="1">
      <c r="A58" s="19"/>
      <c r="B58" s="19"/>
      <c r="C58" s="25" t="s">
        <v>16</v>
      </c>
      <c r="D58" s="26">
        <v>176805.91899999999</v>
      </c>
      <c r="E58" s="26">
        <v>52094.642999999996</v>
      </c>
      <c r="F58" s="26">
        <v>51462.603999999999</v>
      </c>
      <c r="G58" s="26">
        <f t="shared" si="5"/>
        <v>98.786748572209248</v>
      </c>
      <c r="H58" s="26">
        <f t="shared" si="1"/>
        <v>29.106833238993545</v>
      </c>
      <c r="I58" s="27">
        <f t="shared" si="4"/>
        <v>3.7867485722092482</v>
      </c>
    </row>
    <row r="59" s="13" customFormat="1" ht="16.5" customHeight="1">
      <c r="A59" s="19"/>
      <c r="B59" s="19"/>
      <c r="C59" s="25" t="s">
        <v>37</v>
      </c>
      <c r="D59" s="26">
        <v>12912.799999999999</v>
      </c>
      <c r="E59" s="26">
        <v>5946.2020000000002</v>
      </c>
      <c r="F59" s="26">
        <v>5471.9750000000004</v>
      </c>
      <c r="G59" s="26">
        <f t="shared" si="5"/>
        <v>92.02470753600366</v>
      </c>
      <c r="H59" s="26">
        <f t="shared" si="1"/>
        <v>42.376362988662422</v>
      </c>
      <c r="I59" s="27">
        <f t="shared" si="4"/>
        <v>-2.9752924639963396</v>
      </c>
    </row>
    <row r="60" s="28" customFormat="1" ht="27.75" hidden="1" customHeight="1">
      <c r="A60" s="19"/>
      <c r="B60" s="19"/>
      <c r="C60" s="25" t="s">
        <v>17</v>
      </c>
      <c r="D60" s="26"/>
      <c r="E60" s="26"/>
      <c r="F60" s="26"/>
      <c r="G60" s="26"/>
      <c r="H60" s="26" t="e">
        <f t="shared" si="1"/>
        <v>#DIV/0!</v>
      </c>
      <c r="I60" s="27">
        <f t="shared" si="4"/>
        <v>-95</v>
      </c>
    </row>
    <row r="61" s="13" customFormat="1" ht="30" customHeight="1">
      <c r="A61" s="19" t="s">
        <v>60</v>
      </c>
      <c r="B61" s="20" t="s">
        <v>61</v>
      </c>
      <c r="C61" s="20" t="s">
        <v>62</v>
      </c>
      <c r="D61" s="21">
        <f>D62+D63+D64</f>
        <v>209869.58900000001</v>
      </c>
      <c r="E61" s="21">
        <f>E62+E63+E64</f>
        <v>70123.894</v>
      </c>
      <c r="F61" s="21">
        <f>F62+F63+F64</f>
        <v>69998.933000000005</v>
      </c>
      <c r="G61" s="21">
        <f t="shared" si="5"/>
        <v>99.821799684997529</v>
      </c>
      <c r="H61" s="21">
        <f t="shared" si="1"/>
        <v>33.353537943984826</v>
      </c>
      <c r="I61" s="22">
        <f t="shared" si="4"/>
        <v>4.8217996849975293</v>
      </c>
      <c r="J61" s="23"/>
    </row>
    <row r="62" s="24" customFormat="1" ht="16.5" customHeight="1">
      <c r="A62" s="19"/>
      <c r="B62" s="19"/>
      <c r="C62" s="25" t="s">
        <v>16</v>
      </c>
      <c r="D62" s="26">
        <v>196891.889</v>
      </c>
      <c r="E62" s="26">
        <v>64322.053999999996</v>
      </c>
      <c r="F62" s="26">
        <v>64318.258999999998</v>
      </c>
      <c r="G62" s="26">
        <f t="shared" si="5"/>
        <v>99.994100001843847</v>
      </c>
      <c r="H62" s="26">
        <f t="shared" si="1"/>
        <v>32.666789539512216</v>
      </c>
      <c r="I62" s="27">
        <f t="shared" si="4"/>
        <v>4.9941000018438473</v>
      </c>
    </row>
    <row r="63" s="13" customFormat="1" ht="16.5" customHeight="1">
      <c r="A63" s="19"/>
      <c r="B63" s="19"/>
      <c r="C63" s="25" t="s">
        <v>37</v>
      </c>
      <c r="D63" s="26">
        <v>12977.700000000001</v>
      </c>
      <c r="E63" s="26">
        <v>5801.8400000000001</v>
      </c>
      <c r="F63" s="26">
        <v>5680.674</v>
      </c>
      <c r="G63" s="26">
        <f t="shared" si="5"/>
        <v>97.911593563421263</v>
      </c>
      <c r="H63" s="26">
        <f t="shared" si="1"/>
        <v>43.77257911648443</v>
      </c>
      <c r="I63" s="27">
        <f t="shared" si="4"/>
        <v>2.9115935634212633</v>
      </c>
    </row>
    <row r="64" s="28" customFormat="1" ht="27" hidden="1" customHeight="1">
      <c r="A64" s="19"/>
      <c r="B64" s="19"/>
      <c r="C64" s="25" t="s">
        <v>17</v>
      </c>
      <c r="D64" s="26"/>
      <c r="E64" s="26"/>
      <c r="F64" s="26"/>
      <c r="G64" s="26"/>
      <c r="H64" s="26" t="e">
        <f t="shared" si="1"/>
        <v>#DIV/0!</v>
      </c>
      <c r="I64" s="27">
        <f t="shared" si="4"/>
        <v>-95</v>
      </c>
    </row>
    <row r="65" s="13" customFormat="1" ht="30" customHeight="1">
      <c r="A65" s="19" t="s">
        <v>63</v>
      </c>
      <c r="B65" s="20" t="s">
        <v>64</v>
      </c>
      <c r="C65" s="20" t="s">
        <v>65</v>
      </c>
      <c r="D65" s="21">
        <f>D66+D67+D69+D68</f>
        <v>197087.39799999999</v>
      </c>
      <c r="E65" s="21">
        <f>E66+E67+E69+E68</f>
        <v>62204.183999999994</v>
      </c>
      <c r="F65" s="21">
        <f>F66+F67+F69+F68</f>
        <v>61461.790999999997</v>
      </c>
      <c r="G65" s="21">
        <f t="shared" si="5"/>
        <v>98.806522403701976</v>
      </c>
      <c r="H65" s="21">
        <f t="shared" si="1"/>
        <v>31.185043601823796</v>
      </c>
      <c r="I65" s="22">
        <f t="shared" si="4"/>
        <v>3.806522403701976</v>
      </c>
      <c r="J65" s="23"/>
    </row>
    <row r="66" s="24" customFormat="1" ht="16.5" customHeight="1">
      <c r="A66" s="19"/>
      <c r="B66" s="19"/>
      <c r="C66" s="25" t="s">
        <v>16</v>
      </c>
      <c r="D66" s="26">
        <v>181101.598</v>
      </c>
      <c r="E66" s="26">
        <v>56354.983999999997</v>
      </c>
      <c r="F66" s="26">
        <v>56177.701000000001</v>
      </c>
      <c r="G66" s="26">
        <f t="shared" si="5"/>
        <v>99.685417353680734</v>
      </c>
      <c r="H66" s="26">
        <f t="shared" si="1"/>
        <v>31.019991883230098</v>
      </c>
      <c r="I66" s="27">
        <f t="shared" si="4"/>
        <v>4.6854173536807338</v>
      </c>
    </row>
    <row r="67" s="13" customFormat="1" ht="16.5" customHeight="1">
      <c r="A67" s="19"/>
      <c r="B67" s="19"/>
      <c r="C67" s="25" t="s">
        <v>37</v>
      </c>
      <c r="D67" s="26">
        <v>12985.799999999999</v>
      </c>
      <c r="E67" s="26">
        <v>5849.1999999999998</v>
      </c>
      <c r="F67" s="26">
        <v>5284.0900000000001</v>
      </c>
      <c r="G67" s="26">
        <f t="shared" si="5"/>
        <v>90.338678793681197</v>
      </c>
      <c r="H67" s="26">
        <f t="shared" ref="H67:H68" si="9">F67/D67*100</f>
        <v>40.691293566819141</v>
      </c>
      <c r="I67" s="27">
        <f t="shared" si="4"/>
        <v>-4.661321206318803</v>
      </c>
    </row>
    <row r="68" s="24" customFormat="1" ht="27" customHeight="1">
      <c r="A68" s="19"/>
      <c r="B68" s="19"/>
      <c r="C68" s="25" t="s">
        <v>17</v>
      </c>
      <c r="D68" s="26">
        <v>3000</v>
      </c>
      <c r="E68" s="26"/>
      <c r="F68" s="26"/>
      <c r="G68" s="26"/>
      <c r="H68" s="26">
        <f t="shared" si="9"/>
        <v>0</v>
      </c>
      <c r="I68" s="27">
        <f t="shared" si="4"/>
        <v>-95</v>
      </c>
    </row>
    <row r="69" s="28" customFormat="1" ht="27" hidden="1" customHeight="1">
      <c r="A69" s="52"/>
      <c r="B69" s="52"/>
      <c r="C69" s="25" t="s">
        <v>17</v>
      </c>
      <c r="D69" s="26"/>
      <c r="E69" s="26"/>
      <c r="F69" s="26"/>
      <c r="G69" s="26"/>
      <c r="H69" s="26" t="e">
        <f t="shared" si="1"/>
        <v>#DIV/0!</v>
      </c>
      <c r="I69" s="27">
        <f t="shared" si="4"/>
        <v>-95</v>
      </c>
    </row>
    <row r="70" s="13" customFormat="1" ht="37.5" customHeight="1">
      <c r="A70" s="19" t="s">
        <v>66</v>
      </c>
      <c r="B70" s="20" t="s">
        <v>67</v>
      </c>
      <c r="C70" s="20" t="s">
        <v>68</v>
      </c>
      <c r="D70" s="21">
        <f>D71+D72+D73</f>
        <v>208817.658</v>
      </c>
      <c r="E70" s="21">
        <f>E71+E72+E73</f>
        <v>61281.686999999998</v>
      </c>
      <c r="F70" s="21">
        <f>F71+F72+F73</f>
        <v>60508.392</v>
      </c>
      <c r="G70" s="21">
        <f t="shared" si="5"/>
        <v>98.73813036511217</v>
      </c>
      <c r="H70" s="21">
        <f t="shared" ref="H70:H131" si="10">F70/D70*100</f>
        <v>28.976664415994936</v>
      </c>
      <c r="I70" s="22">
        <f t="shared" si="4"/>
        <v>3.7381303651121698</v>
      </c>
      <c r="J70" s="23"/>
    </row>
    <row r="71" s="24" customFormat="1" ht="16.5" customHeight="1">
      <c r="A71" s="19"/>
      <c r="B71" s="19"/>
      <c r="C71" s="25" t="s">
        <v>16</v>
      </c>
      <c r="D71" s="26">
        <v>197012.85800000001</v>
      </c>
      <c r="E71" s="26">
        <v>56041.184999999998</v>
      </c>
      <c r="F71" s="26">
        <v>55789.792999999998</v>
      </c>
      <c r="G71" s="26">
        <f t="shared" si="5"/>
        <v>99.551415624062912</v>
      </c>
      <c r="H71" s="26">
        <f t="shared" si="10"/>
        <v>28.317843599832454</v>
      </c>
      <c r="I71" s="27">
        <f t="shared" si="4"/>
        <v>4.551415624062912</v>
      </c>
    </row>
    <row r="72" s="13" customFormat="1" ht="16.5" customHeight="1">
      <c r="A72" s="19"/>
      <c r="B72" s="19"/>
      <c r="C72" s="25" t="s">
        <v>37</v>
      </c>
      <c r="D72" s="26">
        <v>11804.799999999999</v>
      </c>
      <c r="E72" s="26">
        <v>5240.5020000000004</v>
      </c>
      <c r="F72" s="26">
        <v>4718.5990000000002</v>
      </c>
      <c r="G72" s="26">
        <f t="shared" si="5"/>
        <v>90.04097317394401</v>
      </c>
      <c r="H72" s="26">
        <f t="shared" si="10"/>
        <v>39.971867375982654</v>
      </c>
      <c r="I72" s="27">
        <f t="shared" si="4"/>
        <v>-4.9590268260559895</v>
      </c>
    </row>
    <row r="73" s="13" customFormat="1" ht="27.75" hidden="1" customHeight="1">
      <c r="A73" s="19"/>
      <c r="B73" s="19"/>
      <c r="C73" s="25" t="s">
        <v>17</v>
      </c>
      <c r="D73" s="26"/>
      <c r="E73" s="26"/>
      <c r="F73" s="26"/>
      <c r="G73" s="26"/>
      <c r="H73" s="26" t="e">
        <f t="shared" si="10"/>
        <v>#DIV/0!</v>
      </c>
      <c r="I73" s="27">
        <f t="shared" si="4"/>
        <v>-95</v>
      </c>
    </row>
    <row r="74" s="13" customFormat="1" ht="30" customHeight="1">
      <c r="A74" s="19" t="s">
        <v>69</v>
      </c>
      <c r="B74" s="20" t="s">
        <v>70</v>
      </c>
      <c r="C74" s="20" t="s">
        <v>71</v>
      </c>
      <c r="D74" s="21">
        <f>D75+D76+D77</f>
        <v>44005.166999999994</v>
      </c>
      <c r="E74" s="21">
        <f>E75+E76+E77</f>
        <v>16086.108999999999</v>
      </c>
      <c r="F74" s="21">
        <f>F75+F76+F77</f>
        <v>15817.303</v>
      </c>
      <c r="G74" s="21">
        <f t="shared" si="5"/>
        <v>98.328955746849672</v>
      </c>
      <c r="H74" s="21">
        <f t="shared" si="10"/>
        <v>35.944194916928737</v>
      </c>
      <c r="I74" s="22">
        <f t="shared" ref="I74:I131" si="11">G74-95</f>
        <v>3.3289557468496724</v>
      </c>
    </row>
    <row r="75" s="24" customFormat="1" ht="16.5" customHeight="1">
      <c r="A75" s="19"/>
      <c r="B75" s="19"/>
      <c r="C75" s="25" t="s">
        <v>16</v>
      </c>
      <c r="D75" s="26">
        <v>42920.466999999997</v>
      </c>
      <c r="E75" s="26">
        <v>15558.558999999999</v>
      </c>
      <c r="F75" s="26">
        <v>15387.385</v>
      </c>
      <c r="G75" s="26">
        <f t="shared" si="5"/>
        <v>98.899808137758782</v>
      </c>
      <c r="H75" s="26">
        <f t="shared" si="10"/>
        <v>35.850926319138146</v>
      </c>
      <c r="I75" s="27">
        <f t="shared" si="11"/>
        <v>3.8998081377587823</v>
      </c>
    </row>
    <row r="76" s="13" customFormat="1" ht="16.5" customHeight="1">
      <c r="A76" s="19"/>
      <c r="B76" s="19"/>
      <c r="C76" s="25" t="s">
        <v>37</v>
      </c>
      <c r="D76" s="26">
        <v>1084.7</v>
      </c>
      <c r="E76" s="26">
        <v>527.54999999999995</v>
      </c>
      <c r="F76" s="26">
        <v>429.91800000000001</v>
      </c>
      <c r="G76" s="26">
        <f t="shared" ref="G76:G103" si="12">F76/E76*100</f>
        <v>81.49331816889395</v>
      </c>
      <c r="H76" s="26">
        <f t="shared" si="10"/>
        <v>39.634737715497373</v>
      </c>
      <c r="I76" s="27">
        <f t="shared" si="11"/>
        <v>-13.50668183110605</v>
      </c>
    </row>
    <row r="77" s="13" customFormat="1" ht="27.75" hidden="1" customHeight="1">
      <c r="A77" s="19"/>
      <c r="B77" s="19"/>
      <c r="C77" s="25" t="s">
        <v>17</v>
      </c>
      <c r="D77" s="26">
        <v>0</v>
      </c>
      <c r="E77" s="26">
        <v>0</v>
      </c>
      <c r="F77" s="26">
        <v>0</v>
      </c>
      <c r="G77" s="26" t="e">
        <f t="shared" si="12"/>
        <v>#DIV/0!</v>
      </c>
      <c r="H77" s="26" t="e">
        <f t="shared" si="10"/>
        <v>#DIV/0!</v>
      </c>
      <c r="I77" s="27" t="e">
        <f t="shared" si="11"/>
        <v>#DIV/0!</v>
      </c>
    </row>
    <row r="78" s="13" customFormat="1" ht="48" customHeight="1">
      <c r="A78" s="19" t="s">
        <v>72</v>
      </c>
      <c r="B78" s="20" t="s">
        <v>73</v>
      </c>
      <c r="C78" s="20" t="s">
        <v>74</v>
      </c>
      <c r="D78" s="21">
        <f>D79+D80+D81</f>
        <v>2540965.3109999998</v>
      </c>
      <c r="E78" s="21">
        <f>E79+E80+E81</f>
        <v>614450.60699999996</v>
      </c>
      <c r="F78" s="21">
        <f>F79+F80+F81</f>
        <v>600901.85399999993</v>
      </c>
      <c r="G78" s="21">
        <f t="shared" si="12"/>
        <v>97.794980939777957</v>
      </c>
      <c r="H78" s="21">
        <f t="shared" si="10"/>
        <v>23.648565818614593</v>
      </c>
      <c r="I78" s="22">
        <f t="shared" si="11"/>
        <v>2.7949809397779575</v>
      </c>
    </row>
    <row r="79" s="13" customFormat="1" ht="16.5" customHeight="1">
      <c r="A79" s="40"/>
      <c r="B79" s="40"/>
      <c r="C79" s="25" t="s">
        <v>16</v>
      </c>
      <c r="D79" s="26">
        <v>1956312.273</v>
      </c>
      <c r="E79" s="26">
        <v>611950.60699999996</v>
      </c>
      <c r="F79" s="26">
        <v>598402.04599999997</v>
      </c>
      <c r="G79" s="45">
        <f t="shared" si="12"/>
        <v>97.786004157031584</v>
      </c>
      <c r="H79" s="45">
        <f t="shared" si="10"/>
        <v>30.588268256496288</v>
      </c>
      <c r="I79" s="53">
        <f t="shared" si="11"/>
        <v>2.7860041570315843</v>
      </c>
    </row>
    <row r="80" s="28" customFormat="1" ht="16.5" customHeight="1">
      <c r="A80" s="40"/>
      <c r="B80" s="40"/>
      <c r="C80" s="25" t="s">
        <v>37</v>
      </c>
      <c r="D80" s="26">
        <v>6433.4880000000003</v>
      </c>
      <c r="E80" s="26">
        <v>2500</v>
      </c>
      <c r="F80" s="26">
        <v>2499.808</v>
      </c>
      <c r="G80" s="45">
        <f t="shared" si="12"/>
        <v>99.992320000000007</v>
      </c>
      <c r="H80" s="45">
        <f t="shared" si="10"/>
        <v>38.856185011925099</v>
      </c>
      <c r="I80" s="53">
        <f t="shared" si="11"/>
        <v>4.9923200000000065</v>
      </c>
    </row>
    <row r="81" s="28" customFormat="1" ht="27.75" customHeight="1">
      <c r="A81" s="40"/>
      <c r="B81" s="40"/>
      <c r="C81" s="25" t="s">
        <v>17</v>
      </c>
      <c r="D81" s="26">
        <v>578219.55000000005</v>
      </c>
      <c r="E81" s="26"/>
      <c r="F81" s="26"/>
      <c r="G81" s="45"/>
      <c r="H81" s="45">
        <f t="shared" si="10"/>
        <v>0</v>
      </c>
      <c r="I81" s="53">
        <f t="shared" si="11"/>
        <v>-95</v>
      </c>
    </row>
    <row r="82" s="28" customFormat="1" ht="21" customHeight="1">
      <c r="A82" s="40"/>
      <c r="B82" s="40"/>
      <c r="C82" s="47" t="s">
        <v>18</v>
      </c>
      <c r="D82" s="31">
        <v>203758.25399999999</v>
      </c>
      <c r="E82" s="31">
        <v>4473.4939999999997</v>
      </c>
      <c r="F82" s="31">
        <v>25</v>
      </c>
      <c r="G82" s="30">
        <f t="shared" si="12"/>
        <v>0.5588472902836128</v>
      </c>
      <c r="H82" s="31">
        <f t="shared" si="10"/>
        <v>0.012269441609958045</v>
      </c>
      <c r="I82" s="32">
        <f t="shared" si="11"/>
        <v>-94.441152709716391</v>
      </c>
      <c r="J82" s="54"/>
    </row>
    <row r="83" s="13" customFormat="1" ht="44.25" customHeight="1">
      <c r="A83" s="19" t="s">
        <v>75</v>
      </c>
      <c r="B83" s="20" t="s">
        <v>76</v>
      </c>
      <c r="C83" s="20" t="s">
        <v>77</v>
      </c>
      <c r="D83" s="21">
        <f>D84+D85</f>
        <v>6151275.4240000006</v>
      </c>
      <c r="E83" s="21">
        <f>E84+E85</f>
        <v>988085.59899999993</v>
      </c>
      <c r="F83" s="21">
        <f>F84+F85</f>
        <v>965683.777</v>
      </c>
      <c r="G83" s="21">
        <f t="shared" si="12"/>
        <v>97.732805536011057</v>
      </c>
      <c r="H83" s="21">
        <f t="shared" si="10"/>
        <v>15.698919499397787</v>
      </c>
      <c r="I83" s="22">
        <f t="shared" si="11"/>
        <v>2.7328055360110568</v>
      </c>
    </row>
    <row r="84" s="13" customFormat="1" ht="16.5" customHeight="1">
      <c r="A84" s="40"/>
      <c r="B84" s="40"/>
      <c r="C84" s="25" t="s">
        <v>16</v>
      </c>
      <c r="D84" s="26">
        <v>1751083.963</v>
      </c>
      <c r="E84" s="26">
        <v>151762.35200000001</v>
      </c>
      <c r="F84" s="26">
        <v>129360.53</v>
      </c>
      <c r="G84" s="26">
        <f t="shared" si="12"/>
        <v>85.238880588777377</v>
      </c>
      <c r="H84" s="26">
        <f t="shared" si="10"/>
        <v>7.3874544415549543</v>
      </c>
      <c r="I84" s="27">
        <f t="shared" si="11"/>
        <v>-9.7611194112226229</v>
      </c>
    </row>
    <row r="85" s="28" customFormat="1" ht="27" customHeight="1">
      <c r="A85" s="40"/>
      <c r="B85" s="40"/>
      <c r="C85" s="25" t="s">
        <v>17</v>
      </c>
      <c r="D85" s="26">
        <v>4400191.4610000001</v>
      </c>
      <c r="E85" s="26">
        <v>836323.24699999997</v>
      </c>
      <c r="F85" s="26">
        <v>836323.24699999997</v>
      </c>
      <c r="G85" s="26">
        <f t="shared" si="12"/>
        <v>100</v>
      </c>
      <c r="H85" s="26">
        <f t="shared" si="10"/>
        <v>19.006519475630608</v>
      </c>
      <c r="I85" s="27">
        <f t="shared" si="11"/>
        <v>5</v>
      </c>
    </row>
    <row r="86" s="28" customFormat="1" ht="21" customHeight="1">
      <c r="A86" s="40"/>
      <c r="B86" s="40"/>
      <c r="C86" s="29" t="s">
        <v>18</v>
      </c>
      <c r="D86" s="30">
        <v>2794061.287</v>
      </c>
      <c r="E86" s="30">
        <v>792965.70499999996</v>
      </c>
      <c r="F86" s="30">
        <v>792965.70499999996</v>
      </c>
      <c r="G86" s="30">
        <f t="shared" si="12"/>
        <v>100</v>
      </c>
      <c r="H86" s="30">
        <f t="shared" si="10"/>
        <v>28.380397691684561</v>
      </c>
      <c r="I86" s="55">
        <f t="shared" si="11"/>
        <v>5</v>
      </c>
      <c r="J86" s="56"/>
    </row>
    <row r="87" s="13" customFormat="1" ht="45" customHeight="1">
      <c r="A87" s="19" t="s">
        <v>78</v>
      </c>
      <c r="B87" s="20" t="s">
        <v>79</v>
      </c>
      <c r="C87" s="20" t="s">
        <v>80</v>
      </c>
      <c r="D87" s="21">
        <f>D88+D89+D90</f>
        <v>11569691.219000001</v>
      </c>
      <c r="E87" s="21">
        <f>E88+E89+E90</f>
        <v>4316590.5880000005</v>
      </c>
      <c r="F87" s="21">
        <f>F88+F89+F90</f>
        <v>3997322.6879999996</v>
      </c>
      <c r="G87" s="21">
        <f t="shared" si="12"/>
        <v>92.603702077107869</v>
      </c>
      <c r="H87" s="21">
        <f t="shared" si="10"/>
        <v>34.549951354237599</v>
      </c>
      <c r="I87" s="22">
        <f t="shared" si="11"/>
        <v>-2.3962979228921313</v>
      </c>
    </row>
    <row r="88" s="24" customFormat="1" ht="16.5" customHeight="1">
      <c r="A88" s="19"/>
      <c r="B88" s="19"/>
      <c r="C88" s="25" t="s">
        <v>16</v>
      </c>
      <c r="D88" s="26">
        <v>8848761.7420000006</v>
      </c>
      <c r="E88" s="26">
        <v>3369312.1200000001</v>
      </c>
      <c r="F88" s="26">
        <v>3050332.3659999999</v>
      </c>
      <c r="G88" s="26">
        <f t="shared" si="12"/>
        <v>90.532792966654569</v>
      </c>
      <c r="H88" s="26">
        <f t="shared" si="10"/>
        <v>34.471855553775626</v>
      </c>
      <c r="I88" s="57">
        <f t="shared" si="11"/>
        <v>-4.4672070333454315</v>
      </c>
    </row>
    <row r="89" s="24" customFormat="1" ht="16.5" customHeight="1">
      <c r="A89" s="19"/>
      <c r="B89" s="19"/>
      <c r="C89" s="25" t="s">
        <v>37</v>
      </c>
      <c r="D89" s="26">
        <v>10222</v>
      </c>
      <c r="E89" s="26">
        <v>5342.5</v>
      </c>
      <c r="F89" s="26">
        <v>5054.3540000000003</v>
      </c>
      <c r="G89" s="26">
        <f t="shared" si="12"/>
        <v>94.606532522227425</v>
      </c>
      <c r="H89" s="26">
        <f t="shared" si="10"/>
        <v>49.445842300919587</v>
      </c>
      <c r="I89" s="27">
        <f t="shared" si="11"/>
        <v>-0.39346747777257463</v>
      </c>
    </row>
    <row r="90" s="13" customFormat="1" ht="27" customHeight="1">
      <c r="A90" s="19"/>
      <c r="B90" s="19"/>
      <c r="C90" s="25" t="s">
        <v>17</v>
      </c>
      <c r="D90" s="26">
        <v>2710707.477</v>
      </c>
      <c r="E90" s="26">
        <v>941935.96799999999</v>
      </c>
      <c r="F90" s="26">
        <v>941935.96799999999</v>
      </c>
      <c r="G90" s="26">
        <f t="shared" si="12"/>
        <v>100</v>
      </c>
      <c r="H90" s="26">
        <f t="shared" si="10"/>
        <v>34.748713241550554</v>
      </c>
      <c r="I90" s="27">
        <f t="shared" si="11"/>
        <v>5</v>
      </c>
    </row>
    <row r="91" s="13" customFormat="1" ht="21" customHeight="1">
      <c r="A91" s="19"/>
      <c r="B91" s="19"/>
      <c r="C91" s="47" t="s">
        <v>18</v>
      </c>
      <c r="D91" s="31">
        <v>958265.34299999999</v>
      </c>
      <c r="E91" s="31">
        <v>44163.546000000002</v>
      </c>
      <c r="F91" s="31">
        <v>44163.546000000002</v>
      </c>
      <c r="G91" s="30">
        <f t="shared" si="12"/>
        <v>100</v>
      </c>
      <c r="H91" s="31">
        <f t="shared" si="10"/>
        <v>4.6086969880115971</v>
      </c>
      <c r="I91" s="32">
        <f t="shared" si="11"/>
        <v>5</v>
      </c>
      <c r="J91" s="54"/>
    </row>
    <row r="92" s="13" customFormat="1" ht="30" customHeight="1">
      <c r="A92" s="58" t="s">
        <v>81</v>
      </c>
      <c r="B92" s="20" t="s">
        <v>82</v>
      </c>
      <c r="C92" s="20" t="s">
        <v>83</v>
      </c>
      <c r="D92" s="21">
        <f>D93+D94+D95</f>
        <v>10159517.526000001</v>
      </c>
      <c r="E92" s="21">
        <f>E93+E94+E95</f>
        <v>4991781.4809999997</v>
      </c>
      <c r="F92" s="21">
        <f>F93+F94+F95</f>
        <v>4855936.2639999995</v>
      </c>
      <c r="G92" s="21">
        <f t="shared" si="12"/>
        <v>97.278622521497354</v>
      </c>
      <c r="H92" s="21">
        <f t="shared" si="10"/>
        <v>47.796918028565834</v>
      </c>
      <c r="I92" s="22">
        <f t="shared" si="11"/>
        <v>2.2786225214973541</v>
      </c>
    </row>
    <row r="93" s="24" customFormat="1" ht="16.5" customHeight="1">
      <c r="A93" s="19"/>
      <c r="B93" s="19"/>
      <c r="C93" s="25" t="s">
        <v>16</v>
      </c>
      <c r="D93" s="26">
        <v>9192508.8780000005</v>
      </c>
      <c r="E93" s="26">
        <v>4539809.1179999998</v>
      </c>
      <c r="F93" s="26">
        <v>4433327.9929999998</v>
      </c>
      <c r="G93" s="26">
        <f t="shared" si="12"/>
        <v>97.654502155656502</v>
      </c>
      <c r="H93" s="26">
        <f t="shared" si="10"/>
        <v>48.22761720263415</v>
      </c>
      <c r="I93" s="27">
        <f t="shared" si="11"/>
        <v>2.6545021556565018</v>
      </c>
      <c r="J93" s="24"/>
    </row>
    <row r="94" s="13" customFormat="1" ht="16.5" customHeight="1">
      <c r="A94" s="19"/>
      <c r="B94" s="19"/>
      <c r="C94" s="25" t="s">
        <v>37</v>
      </c>
      <c r="D94" s="26">
        <v>451111.179</v>
      </c>
      <c r="E94" s="26">
        <v>204147.42000000001</v>
      </c>
      <c r="F94" s="26">
        <v>174783.32800000001</v>
      </c>
      <c r="G94" s="26">
        <f t="shared" si="12"/>
        <v>85.616231642800088</v>
      </c>
      <c r="H94" s="26">
        <f t="shared" si="10"/>
        <v>38.745066878513335</v>
      </c>
      <c r="I94" s="27">
        <f t="shared" si="11"/>
        <v>-9.3837683571999122</v>
      </c>
    </row>
    <row r="95" s="13" customFormat="1" ht="27" customHeight="1">
      <c r="A95" s="19"/>
      <c r="B95" s="19"/>
      <c r="C95" s="25" t="s">
        <v>17</v>
      </c>
      <c r="D95" s="26">
        <v>515897.46899999998</v>
      </c>
      <c r="E95" s="26">
        <v>247824.943</v>
      </c>
      <c r="F95" s="26">
        <v>247824.943</v>
      </c>
      <c r="G95" s="26">
        <f t="shared" si="12"/>
        <v>100</v>
      </c>
      <c r="H95" s="26">
        <f t="shared" si="10"/>
        <v>48.037634974324718</v>
      </c>
      <c r="I95" s="27">
        <f t="shared" si="11"/>
        <v>5</v>
      </c>
    </row>
    <row r="96" s="13" customFormat="1" ht="21" hidden="1" customHeight="1">
      <c r="A96" s="19"/>
      <c r="B96" s="19"/>
      <c r="C96" s="47" t="s">
        <v>18</v>
      </c>
      <c r="D96" s="31"/>
      <c r="E96" s="31"/>
      <c r="F96" s="31"/>
      <c r="G96" s="31" t="e">
        <f t="shared" si="12"/>
        <v>#DIV/0!</v>
      </c>
      <c r="H96" s="31" t="e">
        <f t="shared" si="10"/>
        <v>#DIV/0!</v>
      </c>
      <c r="I96" s="32" t="e">
        <f t="shared" si="11"/>
        <v>#DIV/0!</v>
      </c>
    </row>
    <row r="97" s="13" customFormat="1" ht="30" customHeight="1">
      <c r="A97" s="19" t="s">
        <v>84</v>
      </c>
      <c r="B97" s="20" t="s">
        <v>85</v>
      </c>
      <c r="C97" s="20" t="s">
        <v>86</v>
      </c>
      <c r="D97" s="21">
        <f>D98+D99+D100</f>
        <v>191998.96100000001</v>
      </c>
      <c r="E97" s="21">
        <f>E98+E99+E100</f>
        <v>83644.830000000002</v>
      </c>
      <c r="F97" s="21">
        <f>F98+F99+F100</f>
        <v>83289.743000000002</v>
      </c>
      <c r="G97" s="21">
        <f t="shared" si="12"/>
        <v>99.57548242969709</v>
      </c>
      <c r="H97" s="21">
        <f t="shared" si="10"/>
        <v>43.380309229902551</v>
      </c>
      <c r="I97" s="22">
        <f t="shared" si="11"/>
        <v>4.5754824296970895</v>
      </c>
    </row>
    <row r="98" s="13" customFormat="1" ht="16.5" customHeight="1">
      <c r="A98" s="19"/>
      <c r="B98" s="19"/>
      <c r="C98" s="25" t="s">
        <v>16</v>
      </c>
      <c r="D98" s="26">
        <v>191617.96100000001</v>
      </c>
      <c r="E98" s="26">
        <v>83555.360000000001</v>
      </c>
      <c r="F98" s="26">
        <v>83208.307000000001</v>
      </c>
      <c r="G98" s="26">
        <f t="shared" si="12"/>
        <v>99.584643043845418</v>
      </c>
      <c r="H98" s="26">
        <f t="shared" si="10"/>
        <v>43.424064511363838</v>
      </c>
      <c r="I98" s="27">
        <f t="shared" si="11"/>
        <v>4.5846430438454178</v>
      </c>
    </row>
    <row r="99" s="13" customFormat="1" ht="16.5" customHeight="1">
      <c r="A99" s="19"/>
      <c r="B99" s="19"/>
      <c r="C99" s="25" t="s">
        <v>37</v>
      </c>
      <c r="D99" s="26">
        <v>381</v>
      </c>
      <c r="E99" s="26">
        <v>89.469999999999999</v>
      </c>
      <c r="F99" s="26">
        <v>81.436000000000007</v>
      </c>
      <c r="G99" s="26">
        <f t="shared" si="12"/>
        <v>91.02045378339109</v>
      </c>
      <c r="H99" s="26">
        <f t="shared" si="10"/>
        <v>21.3742782152231</v>
      </c>
      <c r="I99" s="27">
        <f t="shared" si="11"/>
        <v>-3.9795462166089095</v>
      </c>
    </row>
    <row r="100" s="13" customFormat="1" ht="26.25" hidden="1" customHeight="1">
      <c r="A100" s="19"/>
      <c r="B100" s="19"/>
      <c r="C100" s="25" t="s">
        <v>17</v>
      </c>
      <c r="D100" s="26"/>
      <c r="E100" s="26"/>
      <c r="F100" s="26"/>
      <c r="G100" s="26" t="e">
        <f t="shared" si="12"/>
        <v>#DIV/0!</v>
      </c>
      <c r="H100" s="26" t="e">
        <f t="shared" si="10"/>
        <v>#DIV/0!</v>
      </c>
      <c r="I100" s="27" t="e">
        <f t="shared" si="11"/>
        <v>#DIV/0!</v>
      </c>
    </row>
    <row r="101" s="13" customFormat="1" ht="45" customHeight="1">
      <c r="A101" s="19" t="s">
        <v>87</v>
      </c>
      <c r="B101" s="20" t="s">
        <v>88</v>
      </c>
      <c r="C101" s="20" t="s">
        <v>89</v>
      </c>
      <c r="D101" s="21">
        <f>D102+D103</f>
        <v>128389.63800000001</v>
      </c>
      <c r="E101" s="21">
        <f>E102+E103</f>
        <v>52969.612000000001</v>
      </c>
      <c r="F101" s="21">
        <f>F102+F103</f>
        <v>51916.190999999999</v>
      </c>
      <c r="G101" s="21">
        <f t="shared" si="12"/>
        <v>98.011272954009925</v>
      </c>
      <c r="H101" s="21">
        <f t="shared" si="10"/>
        <v>40.436433818747894</v>
      </c>
      <c r="I101" s="22">
        <f t="shared" si="11"/>
        <v>3.0112729540099252</v>
      </c>
    </row>
    <row r="102" s="24" customFormat="1" ht="18" customHeight="1">
      <c r="A102" s="19"/>
      <c r="B102" s="19"/>
      <c r="C102" s="25" t="s">
        <v>16</v>
      </c>
      <c r="D102" s="26">
        <v>128389.63800000001</v>
      </c>
      <c r="E102" s="26">
        <v>52969.612000000001</v>
      </c>
      <c r="F102" s="26">
        <v>51916.190999999999</v>
      </c>
      <c r="G102" s="26">
        <f t="shared" si="12"/>
        <v>98.011272954009925</v>
      </c>
      <c r="H102" s="26">
        <f t="shared" si="10"/>
        <v>40.436433818747894</v>
      </c>
      <c r="I102" s="27">
        <f t="shared" si="11"/>
        <v>3.0112729540099252</v>
      </c>
    </row>
    <row r="103" s="28" customFormat="1" ht="27" hidden="1" customHeight="1">
      <c r="A103" s="19"/>
      <c r="B103" s="19"/>
      <c r="C103" s="25" t="s">
        <v>17</v>
      </c>
      <c r="D103" s="26"/>
      <c r="E103" s="26"/>
      <c r="F103" s="26"/>
      <c r="G103" s="26" t="e">
        <f t="shared" si="12"/>
        <v>#DIV/0!</v>
      </c>
      <c r="H103" s="26" t="e">
        <f t="shared" si="10"/>
        <v>#DIV/0!</v>
      </c>
      <c r="I103" s="27" t="e">
        <f t="shared" si="11"/>
        <v>#DIV/0!</v>
      </c>
      <c r="J103" s="13"/>
    </row>
    <row r="104" s="13" customFormat="1" ht="44.25" customHeight="1">
      <c r="A104" s="19" t="s">
        <v>90</v>
      </c>
      <c r="B104" s="20" t="s">
        <v>91</v>
      </c>
      <c r="C104" s="20" t="s">
        <v>92</v>
      </c>
      <c r="D104" s="21">
        <f>D105+D106+D107</f>
        <v>875510.18800000008</v>
      </c>
      <c r="E104" s="21">
        <f>E105+E106+E107</f>
        <v>370250.69599999994</v>
      </c>
      <c r="F104" s="21">
        <f>F105+F106+F107</f>
        <v>368965.61599999998</v>
      </c>
      <c r="G104" s="21">
        <f t="shared" ref="G104:G158" si="13">F104/E104*100</f>
        <v>99.65291625002105</v>
      </c>
      <c r="H104" s="21">
        <f t="shared" si="10"/>
        <v>42.142926610923681</v>
      </c>
      <c r="I104" s="22">
        <f t="shared" si="11"/>
        <v>4.6529162500210504</v>
      </c>
    </row>
    <row r="105" s="24" customFormat="1" ht="17.25" customHeight="1">
      <c r="A105" s="19"/>
      <c r="B105" s="19"/>
      <c r="C105" s="25" t="s">
        <v>16</v>
      </c>
      <c r="D105" s="26">
        <v>552132.07200000004</v>
      </c>
      <c r="E105" s="26">
        <v>262710.81199999998</v>
      </c>
      <c r="F105" s="26">
        <v>261560.43400000001</v>
      </c>
      <c r="G105" s="26">
        <f t="shared" si="13"/>
        <v>99.562112426495801</v>
      </c>
      <c r="H105" s="26">
        <f t="shared" si="10"/>
        <v>47.372802136370005</v>
      </c>
      <c r="I105" s="27">
        <f t="shared" si="11"/>
        <v>4.5621124264958013</v>
      </c>
    </row>
    <row r="106" s="59" customFormat="1" ht="18" customHeight="1">
      <c r="A106" s="19"/>
      <c r="B106" s="19"/>
      <c r="C106" s="25" t="s">
        <v>37</v>
      </c>
      <c r="D106" s="26">
        <v>185746.39600000001</v>
      </c>
      <c r="E106" s="26">
        <v>15205.932000000001</v>
      </c>
      <c r="F106" s="26">
        <v>15071.23</v>
      </c>
      <c r="G106" s="26">
        <f t="shared" si="13"/>
        <v>99.114148346842526</v>
      </c>
      <c r="H106" s="26">
        <f t="shared" ref="H106:H107" si="14">F106/D106*100</f>
        <v>8.1138747908734654</v>
      </c>
      <c r="I106" s="27">
        <f t="shared" ref="I106:I107" si="15">G106-95</f>
        <v>4.1141483468425264</v>
      </c>
    </row>
    <row r="107" s="28" customFormat="1" ht="28.5" customHeight="1">
      <c r="A107" s="19"/>
      <c r="B107" s="19"/>
      <c r="C107" s="25" t="s">
        <v>17</v>
      </c>
      <c r="D107" s="26">
        <v>137631.72</v>
      </c>
      <c r="E107" s="26">
        <v>92333.952000000005</v>
      </c>
      <c r="F107" s="26">
        <v>92333.952000000005</v>
      </c>
      <c r="G107" s="26">
        <f t="shared" si="13"/>
        <v>100</v>
      </c>
      <c r="H107" s="26">
        <f t="shared" si="14"/>
        <v>67.087697516241178</v>
      </c>
      <c r="I107" s="27">
        <f t="shared" si="15"/>
        <v>5</v>
      </c>
      <c r="J107" s="13"/>
    </row>
    <row r="108" s="13" customFormat="1" ht="44.25" customHeight="1">
      <c r="A108" s="19" t="s">
        <v>93</v>
      </c>
      <c r="B108" s="20" t="s">
        <v>94</v>
      </c>
      <c r="C108" s="20" t="s">
        <v>95</v>
      </c>
      <c r="D108" s="21">
        <f>D109+D110+D111</f>
        <v>573906.49300000002</v>
      </c>
      <c r="E108" s="21">
        <f>E109+E110+E111</f>
        <v>358304.255</v>
      </c>
      <c r="F108" s="21">
        <f>F109+F110+F111</f>
        <v>353381.44999999995</v>
      </c>
      <c r="G108" s="21">
        <f t="shared" si="13"/>
        <v>98.626082461677697</v>
      </c>
      <c r="H108" s="21">
        <f t="shared" si="10"/>
        <v>61.574743326697288</v>
      </c>
      <c r="I108" s="22">
        <f t="shared" si="11"/>
        <v>3.6260824616776972</v>
      </c>
    </row>
    <row r="109" s="24" customFormat="1" ht="17.25" customHeight="1">
      <c r="A109" s="19"/>
      <c r="B109" s="19"/>
      <c r="C109" s="25" t="s">
        <v>16</v>
      </c>
      <c r="D109" s="26">
        <v>567364.29299999995</v>
      </c>
      <c r="E109" s="26">
        <v>353575.58199999999</v>
      </c>
      <c r="F109" s="26">
        <v>348863.46299999999</v>
      </c>
      <c r="G109" s="26">
        <f t="shared" si="13"/>
        <v>98.667295130125808</v>
      </c>
      <c r="H109" s="26">
        <f t="shared" si="10"/>
        <v>61.488441783205417</v>
      </c>
      <c r="I109" s="27">
        <f t="shared" si="11"/>
        <v>3.6672951301258081</v>
      </c>
    </row>
    <row r="110" s="24" customFormat="1" ht="17.25" customHeight="1">
      <c r="A110" s="19"/>
      <c r="B110" s="19"/>
      <c r="C110" s="25" t="s">
        <v>37</v>
      </c>
      <c r="D110" s="26">
        <v>4294.3000000000002</v>
      </c>
      <c r="E110" s="26">
        <v>4294.3000000000002</v>
      </c>
      <c r="F110" s="26">
        <v>4291.1040000000003</v>
      </c>
      <c r="G110" s="26">
        <f t="shared" si="13"/>
        <v>99.925575763221019</v>
      </c>
      <c r="H110" s="26">
        <f t="shared" ref="H110:H111" si="16">F110/D110*100</f>
        <v>99.925575763221019</v>
      </c>
      <c r="I110" s="27">
        <f t="shared" ref="I110:I111" si="17">G110-95</f>
        <v>4.9255757632210191</v>
      </c>
    </row>
    <row r="111" s="24" customFormat="1" ht="28.5" customHeight="1">
      <c r="A111" s="19"/>
      <c r="B111" s="19"/>
      <c r="C111" s="25" t="s">
        <v>17</v>
      </c>
      <c r="D111" s="26">
        <v>2247.9000000000001</v>
      </c>
      <c r="E111" s="26">
        <v>434.37299999999999</v>
      </c>
      <c r="F111" s="26">
        <v>226.88300000000001</v>
      </c>
      <c r="G111" s="26">
        <f t="shared" si="13"/>
        <v>52.232298047991009</v>
      </c>
      <c r="H111" s="26">
        <f t="shared" si="16"/>
        <v>10.093109124071356</v>
      </c>
      <c r="I111" s="27">
        <f t="shared" si="17"/>
        <v>-42.767701952008991</v>
      </c>
    </row>
    <row r="112" s="42" customFormat="1" ht="21" hidden="1" customHeight="1">
      <c r="A112" s="19"/>
      <c r="B112" s="19"/>
      <c r="C112" s="47" t="s">
        <v>18</v>
      </c>
      <c r="D112" s="34"/>
      <c r="E112" s="34"/>
      <c r="F112" s="31"/>
      <c r="G112" s="26" t="e">
        <f t="shared" si="13"/>
        <v>#DIV/0!</v>
      </c>
      <c r="H112" s="31" t="e">
        <f t="shared" si="10"/>
        <v>#DIV/0!</v>
      </c>
      <c r="I112" s="32" t="e">
        <f t="shared" si="11"/>
        <v>#DIV/0!</v>
      </c>
    </row>
    <row r="113" s="13" customFormat="1" ht="27.75" customHeight="1">
      <c r="A113" s="19" t="s">
        <v>96</v>
      </c>
      <c r="B113" s="20" t="s">
        <v>97</v>
      </c>
      <c r="C113" s="20" t="s">
        <v>98</v>
      </c>
      <c r="D113" s="21">
        <f>D114+D115+D116</f>
        <v>1541740.112</v>
      </c>
      <c r="E113" s="60">
        <f>E114+E115+E116</f>
        <v>593930.71799999999</v>
      </c>
      <c r="F113" s="21">
        <f>F114+F115+F116</f>
        <v>593342.52399999998</v>
      </c>
      <c r="G113" s="21">
        <f t="shared" si="13"/>
        <v>99.900965890098973</v>
      </c>
      <c r="H113" s="21">
        <f t="shared" si="10"/>
        <v>38.485249192245185</v>
      </c>
      <c r="I113" s="22">
        <f t="shared" si="11"/>
        <v>4.9009658900989734</v>
      </c>
    </row>
    <row r="114" s="24" customFormat="1" ht="18" customHeight="1">
      <c r="A114" s="19"/>
      <c r="B114" s="19"/>
      <c r="C114" s="25" t="s">
        <v>16</v>
      </c>
      <c r="D114" s="26">
        <v>1541740.112</v>
      </c>
      <c r="E114" s="26">
        <v>593930.71799999999</v>
      </c>
      <c r="F114" s="26">
        <v>593342.52399999998</v>
      </c>
      <c r="G114" s="26">
        <f t="shared" si="13"/>
        <v>99.900965890098973</v>
      </c>
      <c r="H114" s="26">
        <f t="shared" si="10"/>
        <v>38.485249192245185</v>
      </c>
      <c r="I114" s="27">
        <f t="shared" si="11"/>
        <v>4.9009658900989734</v>
      </c>
    </row>
    <row r="115" s="28" customFormat="1" ht="16.949999999999999" hidden="1" customHeight="1">
      <c r="A115" s="19"/>
      <c r="B115" s="19"/>
      <c r="C115" s="25" t="s">
        <v>37</v>
      </c>
      <c r="D115" s="26"/>
      <c r="E115" s="26"/>
      <c r="F115" s="26"/>
      <c r="G115" s="26" t="e">
        <f t="shared" si="13"/>
        <v>#DIV/0!</v>
      </c>
      <c r="H115" s="26" t="e">
        <f t="shared" si="10"/>
        <v>#DIV/0!</v>
      </c>
      <c r="I115" s="27" t="e">
        <f t="shared" si="11"/>
        <v>#DIV/0!</v>
      </c>
    </row>
    <row r="116" s="13" customFormat="1" ht="27.75" hidden="1" customHeight="1">
      <c r="A116" s="19"/>
      <c r="B116" s="19"/>
      <c r="C116" s="25" t="s">
        <v>17</v>
      </c>
      <c r="D116" s="26"/>
      <c r="E116" s="26"/>
      <c r="F116" s="26"/>
      <c r="G116" s="26" t="e">
        <f t="shared" si="13"/>
        <v>#DIV/0!</v>
      </c>
      <c r="H116" s="26" t="e">
        <f t="shared" si="10"/>
        <v>#DIV/0!</v>
      </c>
      <c r="I116" s="27" t="e">
        <f t="shared" si="11"/>
        <v>#DIV/0!</v>
      </c>
    </row>
    <row r="117" s="13" customFormat="1" ht="45" customHeight="1">
      <c r="A117" s="19" t="s">
        <v>99</v>
      </c>
      <c r="B117" s="20" t="s">
        <v>100</v>
      </c>
      <c r="C117" s="20" t="s">
        <v>101</v>
      </c>
      <c r="D117" s="21">
        <f>D118+D119+D120</f>
        <v>1895219.7109999999</v>
      </c>
      <c r="E117" s="21">
        <f>E118+E119+E120</f>
        <v>939441.90500000014</v>
      </c>
      <c r="F117" s="21">
        <f>F118+F119+F120</f>
        <v>935476.46400000004</v>
      </c>
      <c r="G117" s="21">
        <f t="shared" si="13"/>
        <v>99.577893962479763</v>
      </c>
      <c r="H117" s="21">
        <f t="shared" si="10"/>
        <v>49.359789715694873</v>
      </c>
      <c r="I117" s="22">
        <f t="shared" si="11"/>
        <v>4.577893962479763</v>
      </c>
    </row>
    <row r="118" s="24" customFormat="1" ht="18" customHeight="1">
      <c r="A118" s="19"/>
      <c r="B118" s="19"/>
      <c r="C118" s="25" t="s">
        <v>16</v>
      </c>
      <c r="D118" s="26">
        <v>1848351.102</v>
      </c>
      <c r="E118" s="26">
        <v>915233.43500000006</v>
      </c>
      <c r="F118" s="26">
        <v>911267.99399999995</v>
      </c>
      <c r="G118" s="26">
        <f t="shared" si="13"/>
        <v>99.566729006136001</v>
      </c>
      <c r="H118" s="26">
        <f t="shared" si="10"/>
        <v>49.301671798932929</v>
      </c>
      <c r="I118" s="27">
        <f t="shared" si="11"/>
        <v>4.5667290061360006</v>
      </c>
    </row>
    <row r="119" s="61" customFormat="1" ht="17.25" customHeight="1">
      <c r="A119" s="19"/>
      <c r="B119" s="19"/>
      <c r="C119" s="25" t="s">
        <v>37</v>
      </c>
      <c r="D119" s="26">
        <v>6062</v>
      </c>
      <c r="E119" s="26">
        <v>4901.8609999999999</v>
      </c>
      <c r="F119" s="26">
        <v>4901.8609999999999</v>
      </c>
      <c r="G119" s="26">
        <f t="shared" si="13"/>
        <v>100</v>
      </c>
      <c r="H119" s="26">
        <f t="shared" ref="H119:H120" si="18">F119/D119*100</f>
        <v>80.862108215110524</v>
      </c>
      <c r="I119" s="27">
        <f t="shared" ref="I119:I120" si="19">G119-95</f>
        <v>5</v>
      </c>
    </row>
    <row r="120" s="13" customFormat="1" ht="27" customHeight="1">
      <c r="A120" s="19"/>
      <c r="B120" s="19"/>
      <c r="C120" s="25" t="s">
        <v>17</v>
      </c>
      <c r="D120" s="26">
        <v>40806.608999999997</v>
      </c>
      <c r="E120" s="26">
        <v>19306.609</v>
      </c>
      <c r="F120" s="26">
        <v>19306.609</v>
      </c>
      <c r="G120" s="26">
        <f t="shared" si="13"/>
        <v>100</v>
      </c>
      <c r="H120" s="26">
        <f t="shared" si="18"/>
        <v>47.312456175910143</v>
      </c>
      <c r="I120" s="27">
        <f t="shared" si="19"/>
        <v>5</v>
      </c>
    </row>
    <row r="121" s="13" customFormat="1" ht="21" hidden="1" customHeight="1">
      <c r="A121" s="19"/>
      <c r="B121" s="19"/>
      <c r="C121" s="47" t="s">
        <v>18</v>
      </c>
      <c r="D121" s="31"/>
      <c r="E121" s="31"/>
      <c r="F121" s="31"/>
      <c r="G121" s="31" t="e">
        <f t="shared" si="13"/>
        <v>#DIV/0!</v>
      </c>
      <c r="H121" s="31" t="e">
        <f t="shared" si="10"/>
        <v>#DIV/0!</v>
      </c>
      <c r="I121" s="32" t="e">
        <f t="shared" si="11"/>
        <v>#DIV/0!</v>
      </c>
      <c r="J121" s="54"/>
    </row>
    <row r="122" s="13" customFormat="1" ht="30" customHeight="1">
      <c r="A122" s="19" t="s">
        <v>102</v>
      </c>
      <c r="B122" s="20" t="s">
        <v>103</v>
      </c>
      <c r="C122" s="20" t="s">
        <v>104</v>
      </c>
      <c r="D122" s="21">
        <f>D123</f>
        <v>96619.399999999994</v>
      </c>
      <c r="E122" s="21">
        <f>E123</f>
        <v>40504</v>
      </c>
      <c r="F122" s="60">
        <f>F123</f>
        <v>38518.080000000002</v>
      </c>
      <c r="G122" s="21">
        <f t="shared" si="13"/>
        <v>95.096978076239395</v>
      </c>
      <c r="H122" s="21">
        <f t="shared" si="10"/>
        <v>39.865782648205226</v>
      </c>
      <c r="I122" s="22">
        <f t="shared" si="11"/>
        <v>0.09697807623939525</v>
      </c>
    </row>
    <row r="123" s="24" customFormat="1" ht="18" customHeight="1">
      <c r="A123" s="19"/>
      <c r="B123" s="19"/>
      <c r="C123" s="25" t="s">
        <v>16</v>
      </c>
      <c r="D123" s="26">
        <v>96619.399999999994</v>
      </c>
      <c r="E123" s="26">
        <v>40504</v>
      </c>
      <c r="F123" s="26">
        <v>38518.080000000002</v>
      </c>
      <c r="G123" s="26">
        <f t="shared" si="13"/>
        <v>95.096978076239395</v>
      </c>
      <c r="H123" s="26">
        <f t="shared" si="10"/>
        <v>39.865782648205226</v>
      </c>
      <c r="I123" s="27">
        <f t="shared" si="11"/>
        <v>0.09697807623939525</v>
      </c>
    </row>
    <row r="124" s="42" customFormat="1" ht="28.949999999999999" hidden="1" customHeight="1">
      <c r="A124" s="19"/>
      <c r="B124" s="19"/>
      <c r="C124" s="25" t="s">
        <v>17</v>
      </c>
      <c r="D124" s="26">
        <v>0</v>
      </c>
      <c r="E124" s="26">
        <v>0</v>
      </c>
      <c r="F124" s="26">
        <v>0</v>
      </c>
      <c r="G124" s="26" t="e">
        <f t="shared" si="13"/>
        <v>#DIV/0!</v>
      </c>
      <c r="H124" s="26" t="e">
        <f t="shared" si="10"/>
        <v>#DIV/0!</v>
      </c>
      <c r="I124" s="27" t="e">
        <f t="shared" si="11"/>
        <v>#DIV/0!</v>
      </c>
    </row>
    <row r="125" s="13" customFormat="1" ht="30" hidden="1" customHeight="1">
      <c r="A125" s="62" t="s">
        <v>105</v>
      </c>
      <c r="B125" s="63" t="s">
        <v>106</v>
      </c>
      <c r="C125" s="63" t="s">
        <v>107</v>
      </c>
      <c r="D125" s="64">
        <f>D126</f>
        <v>0</v>
      </c>
      <c r="E125" s="64">
        <f>E126</f>
        <v>0</v>
      </c>
      <c r="F125" s="64">
        <f>F126</f>
        <v>0</v>
      </c>
      <c r="G125" s="64"/>
      <c r="H125" s="64"/>
      <c r="I125" s="65">
        <f t="shared" si="11"/>
        <v>-95</v>
      </c>
    </row>
    <row r="126" s="24" customFormat="1" ht="18" hidden="1" customHeight="1">
      <c r="A126" s="62"/>
      <c r="B126" s="62"/>
      <c r="C126" s="66" t="s">
        <v>16</v>
      </c>
      <c r="D126" s="67"/>
      <c r="E126" s="67"/>
      <c r="F126" s="67"/>
      <c r="G126" s="67"/>
      <c r="H126" s="67"/>
      <c r="I126" s="68">
        <f t="shared" si="11"/>
        <v>-95</v>
      </c>
    </row>
    <row r="127" s="13" customFormat="1" ht="25.5" customHeight="1">
      <c r="A127" s="19" t="s">
        <v>108</v>
      </c>
      <c r="B127" s="20" t="s">
        <v>109</v>
      </c>
      <c r="C127" s="20" t="s">
        <v>110</v>
      </c>
      <c r="D127" s="21">
        <f>D128+D129</f>
        <v>340165.19199999998</v>
      </c>
      <c r="E127" s="21">
        <f>E128+E129</f>
        <v>142889.60000000001</v>
      </c>
      <c r="F127" s="21">
        <f>F128+F129</f>
        <v>127221.306</v>
      </c>
      <c r="G127" s="21">
        <f t="shared" si="13"/>
        <v>89.03468551944998</v>
      </c>
      <c r="H127" s="21">
        <f t="shared" si="10"/>
        <v>37.399860124430369</v>
      </c>
      <c r="I127" s="22">
        <f t="shared" si="11"/>
        <v>-5.9653144805500204</v>
      </c>
    </row>
    <row r="128" s="24" customFormat="1" ht="18" customHeight="1">
      <c r="A128" s="19"/>
      <c r="B128" s="19"/>
      <c r="C128" s="25" t="s">
        <v>16</v>
      </c>
      <c r="D128" s="26">
        <v>340165.19199999998</v>
      </c>
      <c r="E128" s="26">
        <v>142889.60000000001</v>
      </c>
      <c r="F128" s="26">
        <v>127221.306</v>
      </c>
      <c r="G128" s="26">
        <f t="shared" si="13"/>
        <v>89.03468551944998</v>
      </c>
      <c r="H128" s="26">
        <f t="shared" si="10"/>
        <v>37.399860124430369</v>
      </c>
      <c r="I128" s="27">
        <f t="shared" si="11"/>
        <v>-5.9653144805500204</v>
      </c>
    </row>
    <row r="129" s="42" customFormat="1" ht="27" hidden="1" customHeight="1">
      <c r="A129" s="19"/>
      <c r="B129" s="19"/>
      <c r="C129" s="25" t="s">
        <v>17</v>
      </c>
      <c r="D129" s="26">
        <v>0</v>
      </c>
      <c r="E129" s="26">
        <v>0</v>
      </c>
      <c r="F129" s="26">
        <v>0</v>
      </c>
      <c r="G129" s="26" t="e">
        <f t="shared" si="13"/>
        <v>#DIV/0!</v>
      </c>
      <c r="H129" s="26" t="e">
        <f t="shared" si="10"/>
        <v>#DIV/0!</v>
      </c>
      <c r="I129" s="27" t="e">
        <f t="shared" si="11"/>
        <v>#DIV/0!</v>
      </c>
    </row>
    <row r="130" s="13" customFormat="1" ht="44.25" customHeight="1">
      <c r="A130" s="19" t="s">
        <v>111</v>
      </c>
      <c r="B130" s="20" t="s">
        <v>112</v>
      </c>
      <c r="C130" s="20" t="s">
        <v>113</v>
      </c>
      <c r="D130" s="21">
        <f>D131+D132+D133</f>
        <v>3896104.4560000002</v>
      </c>
      <c r="E130" s="21">
        <f>E131+E132+E133</f>
        <v>1730737.4679999999</v>
      </c>
      <c r="F130" s="21">
        <f>F131+F132+F133</f>
        <v>1663714.808</v>
      </c>
      <c r="G130" s="21">
        <f t="shared" si="13"/>
        <v>96.127508577170289</v>
      </c>
      <c r="H130" s="21">
        <f t="shared" si="10"/>
        <v>42.702007268770203</v>
      </c>
      <c r="I130" s="22">
        <f>G130-95</f>
        <v>1.1275085771702891</v>
      </c>
    </row>
    <row r="131" s="24" customFormat="1" ht="17.399999999999999" customHeight="1">
      <c r="A131" s="19"/>
      <c r="B131" s="19"/>
      <c r="C131" s="25" t="s">
        <v>16</v>
      </c>
      <c r="D131" s="26">
        <v>1575247.3689999999</v>
      </c>
      <c r="E131" s="26">
        <v>912384.76100000006</v>
      </c>
      <c r="F131" s="26">
        <v>869636.951</v>
      </c>
      <c r="G131" s="26">
        <f t="shared" si="13"/>
        <v>95.314716791943425</v>
      </c>
      <c r="H131" s="26">
        <f t="shared" si="10"/>
        <v>55.206373812391377</v>
      </c>
      <c r="I131" s="27">
        <f t="shared" si="11"/>
        <v>0.31471679194342528</v>
      </c>
    </row>
    <row r="132" s="13" customFormat="1" ht="17.399999999999999" customHeight="1">
      <c r="A132" s="19"/>
      <c r="B132" s="19"/>
      <c r="C132" s="25" t="s">
        <v>37</v>
      </c>
      <c r="D132" s="26">
        <v>627983.34199999995</v>
      </c>
      <c r="E132" s="26">
        <v>485582.435</v>
      </c>
      <c r="F132" s="26">
        <v>461976.81900000002</v>
      </c>
      <c r="G132" s="26">
        <f t="shared" si="13"/>
        <v>95.138700599827104</v>
      </c>
      <c r="H132" s="26">
        <f t="shared" ref="H132:H158" si="20">F132/D132*100</f>
        <v>73.565139089310435</v>
      </c>
      <c r="I132" s="27">
        <f t="shared" ref="I132:I150" si="21">G132-95</f>
        <v>0.13870059982710359</v>
      </c>
    </row>
    <row r="133" s="13" customFormat="1" ht="27" customHeight="1">
      <c r="A133" s="19"/>
      <c r="B133" s="19"/>
      <c r="C133" s="25" t="s">
        <v>17</v>
      </c>
      <c r="D133" s="26">
        <v>1692873.7450000001</v>
      </c>
      <c r="E133" s="26">
        <v>332770.272</v>
      </c>
      <c r="F133" s="26">
        <v>332101.038</v>
      </c>
      <c r="G133" s="26">
        <f t="shared" si="13"/>
        <v>99.798890088355009</v>
      </c>
      <c r="H133" s="26">
        <f t="shared" si="20"/>
        <v>19.617590442339807</v>
      </c>
      <c r="I133" s="27">
        <f t="shared" si="21"/>
        <v>4.7988900883550087</v>
      </c>
    </row>
    <row r="134" s="13" customFormat="1" ht="21" customHeight="1">
      <c r="A134" s="19"/>
      <c r="B134" s="19"/>
      <c r="C134" s="47" t="s">
        <v>18</v>
      </c>
      <c r="D134" s="31">
        <v>3423348.8250000002</v>
      </c>
      <c r="E134" s="31">
        <v>1421380.3899999999</v>
      </c>
      <c r="F134" s="31">
        <v>1358451.452</v>
      </c>
      <c r="G134" s="30">
        <f t="shared" si="13"/>
        <v>95.572688462375652</v>
      </c>
      <c r="H134" s="31">
        <f t="shared" si="20"/>
        <v>39.6819465804803</v>
      </c>
      <c r="I134" s="32">
        <f t="shared" si="21"/>
        <v>0.57268846237565185</v>
      </c>
      <c r="J134" s="54"/>
    </row>
    <row r="135" s="13" customFormat="1" ht="45" customHeight="1">
      <c r="A135" s="19" t="s">
        <v>114</v>
      </c>
      <c r="B135" s="20" t="s">
        <v>115</v>
      </c>
      <c r="C135" s="20" t="s">
        <v>116</v>
      </c>
      <c r="D135" s="21">
        <f>D136+D137</f>
        <v>251072.62100000001</v>
      </c>
      <c r="E135" s="21">
        <f>E136+E137</f>
        <v>109189.08500000001</v>
      </c>
      <c r="F135" s="21">
        <f>F136+F137</f>
        <v>107803.258</v>
      </c>
      <c r="G135" s="21">
        <f t="shared" si="13"/>
        <v>98.730800793870557</v>
      </c>
      <c r="H135" s="21">
        <f t="shared" si="20"/>
        <v>42.937082335233995</v>
      </c>
      <c r="I135" s="22">
        <f t="shared" si="21"/>
        <v>3.7308007938705572</v>
      </c>
    </row>
    <row r="136" s="24" customFormat="1" ht="18" customHeight="1">
      <c r="A136" s="19"/>
      <c r="B136" s="19"/>
      <c r="C136" s="25" t="s">
        <v>16</v>
      </c>
      <c r="D136" s="26">
        <v>251072.62100000001</v>
      </c>
      <c r="E136" s="26">
        <v>109189.08500000001</v>
      </c>
      <c r="F136" s="26">
        <v>107803.258</v>
      </c>
      <c r="G136" s="26">
        <f t="shared" si="13"/>
        <v>98.730800793870557</v>
      </c>
      <c r="H136" s="26">
        <f t="shared" si="20"/>
        <v>42.937082335233995</v>
      </c>
      <c r="I136" s="27">
        <f t="shared" si="21"/>
        <v>3.7308007938705572</v>
      </c>
    </row>
    <row r="137" s="24" customFormat="1" ht="28.5" hidden="1" customHeight="1">
      <c r="A137" s="19"/>
      <c r="B137" s="19"/>
      <c r="C137" s="25" t="s">
        <v>17</v>
      </c>
      <c r="D137" s="26"/>
      <c r="E137" s="26"/>
      <c r="F137" s="26"/>
      <c r="G137" s="26"/>
      <c r="H137" s="26"/>
      <c r="I137" s="27"/>
    </row>
    <row r="138" s="24" customFormat="1" ht="21" hidden="1" customHeight="1">
      <c r="A138" s="19"/>
      <c r="B138" s="19"/>
      <c r="C138" s="47" t="s">
        <v>18</v>
      </c>
      <c r="D138" s="34"/>
      <c r="E138" s="34"/>
      <c r="F138" s="31"/>
      <c r="G138" s="31"/>
      <c r="H138" s="31"/>
      <c r="I138" s="32"/>
    </row>
    <row r="139" s="28" customFormat="1" ht="18" hidden="1" customHeight="1">
      <c r="A139" s="19" t="s">
        <v>117</v>
      </c>
      <c r="B139" s="19"/>
      <c r="C139" s="19"/>
      <c r="D139" s="69">
        <v>0</v>
      </c>
      <c r="E139" s="69" t="s">
        <v>118</v>
      </c>
      <c r="F139" s="69" t="s">
        <v>118</v>
      </c>
      <c r="G139" s="26" t="e">
        <f t="shared" si="13"/>
        <v>#VALUE!</v>
      </c>
      <c r="H139" s="26"/>
      <c r="I139" s="27"/>
    </row>
    <row r="140" s="7" customFormat="1" ht="26.25" customHeight="1">
      <c r="A140" s="70" t="s">
        <v>119</v>
      </c>
      <c r="B140" s="70"/>
      <c r="C140" s="70"/>
      <c r="D140" s="60">
        <f>D142+D143+D144</f>
        <v>71341450.591000006</v>
      </c>
      <c r="E140" s="60">
        <f>E142+E143+E144</f>
        <v>30950879.989000004</v>
      </c>
      <c r="F140" s="60">
        <f>F142+F143+F144</f>
        <v>30299689.425000001</v>
      </c>
      <c r="G140" s="21">
        <f t="shared" si="13"/>
        <v>97.89605153639755</v>
      </c>
      <c r="H140" s="21">
        <f t="shared" si="20"/>
        <v>42.471367170129312</v>
      </c>
      <c r="I140" s="22">
        <f t="shared" si="21"/>
        <v>2.8960515363975503</v>
      </c>
      <c r="J140" s="23"/>
    </row>
    <row r="141" s="7" customFormat="1" ht="15.75" customHeight="1">
      <c r="A141" s="71"/>
      <c r="B141" s="71"/>
      <c r="C141" s="20" t="s">
        <v>120</v>
      </c>
      <c r="D141" s="72"/>
      <c r="E141" s="72"/>
      <c r="F141" s="72"/>
      <c r="G141" s="26"/>
      <c r="H141" s="26"/>
      <c r="I141" s="27"/>
    </row>
    <row r="142" s="7" customFormat="1" ht="20.25" customHeight="1">
      <c r="A142" s="71"/>
      <c r="B142" s="71"/>
      <c r="C142" s="20" t="s">
        <v>16</v>
      </c>
      <c r="D142" s="72">
        <f>D7+D13+D24+D32+D37+D41+D46+D50+D54+D58+D62+D66+D71+D75+D79+D84+D88+D98+D93+D102+D105+D109+D114+D118+D123+D126+D128+D131+D136+D28+D11</f>
        <v>40915218.424999997</v>
      </c>
      <c r="E142" s="72">
        <f>E7+E13+E24+E32+E37+E41+E46+E50+E54+E58+E62+E66+E71+E75+E79+E84+E88+E98+E93+E102+E105+E109+E114+E118+E123+E126+E128+E131+E136+E28+E11</f>
        <v>17556559.649000004</v>
      </c>
      <c r="F142" s="72">
        <f>F7+F13+F24+F32+F37+F41+F46+F50+F54+F58+F62+F66+F71+F75+F79+F84+F88+F98+F93+F102+F105+F109+F114+F118+F123+F126+F128+F131+F136+F28+F11</f>
        <v>16964988.809</v>
      </c>
      <c r="G142" s="69">
        <f t="shared" si="13"/>
        <v>96.630485403592729</v>
      </c>
      <c r="H142" s="69">
        <f t="shared" si="20"/>
        <v>41.4637620476054</v>
      </c>
      <c r="I142" s="73">
        <f t="shared" si="21"/>
        <v>1.6304854035927292</v>
      </c>
      <c r="K142" s="74"/>
    </row>
    <row r="143" s="7" customFormat="1" ht="20.25" customHeight="1">
      <c r="A143" s="71"/>
      <c r="B143" s="71"/>
      <c r="C143" s="20" t="s">
        <v>37</v>
      </c>
      <c r="D143" s="72">
        <f>D29+D33+D42+D47+D51+D55+D59+D63+D67+D72+D76+D80+D89+D94+D106+D110+D132+D99+D119+D38</f>
        <v>18741358.605000008</v>
      </c>
      <c r="E143" s="72">
        <f>E29+E33+E42+E47+E51+E55+E59+E63+E67+E72+E76+E80+E89+E94+E106+E110+E132+E99+E119+E38</f>
        <v>10267038.235000001</v>
      </c>
      <c r="F143" s="72">
        <f>F29+F33+F42+F47+F51+F55+F59+F63+F67+F72+F76+F80+F89+F94+F106+F110+F132+F99+F119+F38</f>
        <v>10208295.234999999</v>
      </c>
      <c r="G143" s="69">
        <f t="shared" si="13"/>
        <v>99.427848629220563</v>
      </c>
      <c r="H143" s="69">
        <f t="shared" si="20"/>
        <v>54.469344779927155</v>
      </c>
      <c r="I143" s="73">
        <f t="shared" si="21"/>
        <v>4.4278486292205628</v>
      </c>
    </row>
    <row r="144" s="7" customFormat="1" ht="30" customHeight="1">
      <c r="A144" s="71"/>
      <c r="B144" s="71"/>
      <c r="C144" s="20" t="s">
        <v>17</v>
      </c>
      <c r="D144" s="72">
        <f>D8+D34+D39+D43+D48+D52+D56+D60+D64+D69+D73+D77+D81+D85+D90+D95+D111+D116+D120+D129+D133+D137+D139+D107+D30+D22+D26+D100+D103+D68</f>
        <v>11684873.561000003</v>
      </c>
      <c r="E144" s="72">
        <f>E8+E34+E39+E43+E48+E52+E56+E60+E64+E69+E73+E77+E81+E85+E90+E95+E111+E116+E120+E129+E133+E137+E107+E30+E22+E26+E100+E103</f>
        <v>3127282.105</v>
      </c>
      <c r="F144" s="72">
        <f>F8+F34+F39+F43+F48+F52+F56+F60+F64+F69+F73+F77+F81+F85+F90+F95+F111+F116+F120+F129+F133+F137+F107+F30+F22+F26+F100+F103</f>
        <v>3126405.3810000001</v>
      </c>
      <c r="G144" s="69">
        <f t="shared" si="13"/>
        <v>99.971965304997639</v>
      </c>
      <c r="H144" s="69">
        <f t="shared" si="20"/>
        <v>26.756005229143781</v>
      </c>
      <c r="I144" s="73">
        <f t="shared" si="21"/>
        <v>4.9719653049976387</v>
      </c>
    </row>
    <row r="145" s="7" customFormat="1" ht="26.25" customHeight="1">
      <c r="A145" s="75" t="s">
        <v>121</v>
      </c>
      <c r="B145" s="75"/>
      <c r="C145" s="75"/>
      <c r="D145" s="76">
        <f>D147+D148+D149</f>
        <v>71380809.012000009</v>
      </c>
      <c r="E145" s="76">
        <f>E147+E148+E149</f>
        <v>30951021.289000008</v>
      </c>
      <c r="F145" s="76">
        <f>F147+F148+F149</f>
        <v>30299830.725000001</v>
      </c>
      <c r="G145" s="77">
        <f t="shared" si="13"/>
        <v>97.896061141506053</v>
      </c>
      <c r="H145" s="77">
        <f t="shared" si="20"/>
        <v>42.448146980102479</v>
      </c>
      <c r="I145" s="78">
        <f t="shared" si="21"/>
        <v>2.8960611415060526</v>
      </c>
      <c r="J145" s="74"/>
    </row>
    <row r="146" s="7" customFormat="1" ht="15.75" customHeight="1">
      <c r="A146" s="79"/>
      <c r="B146" s="79"/>
      <c r="C146" s="80" t="s">
        <v>120</v>
      </c>
      <c r="D146" s="81"/>
      <c r="E146" s="81"/>
      <c r="F146" s="81"/>
      <c r="G146" s="82"/>
      <c r="H146" s="82"/>
      <c r="I146" s="83"/>
    </row>
    <row r="147" s="7" customFormat="1" ht="30.75" customHeight="1">
      <c r="A147" s="84"/>
      <c r="B147" s="84"/>
      <c r="C147" s="85" t="s">
        <v>122</v>
      </c>
      <c r="D147" s="86">
        <f>D142+D19</f>
        <v>40954576.845999993</v>
      </c>
      <c r="E147" s="86">
        <f>E142+E19</f>
        <v>17556700.949000005</v>
      </c>
      <c r="F147" s="86">
        <f>F142+F19</f>
        <v>16965130.109000001</v>
      </c>
      <c r="G147" s="87">
        <f t="shared" si="13"/>
        <v>96.630512522150696</v>
      </c>
      <c r="H147" s="87">
        <f t="shared" si="20"/>
        <v>41.424259302674187</v>
      </c>
      <c r="I147" s="88">
        <f t="shared" si="21"/>
        <v>1.6305125221506955</v>
      </c>
    </row>
    <row r="148" s="7" customFormat="1" ht="20.25" customHeight="1">
      <c r="A148" s="84"/>
      <c r="B148" s="84"/>
      <c r="C148" s="85" t="s">
        <v>37</v>
      </c>
      <c r="D148" s="86">
        <f t="shared" ref="D148:D149" si="22">D143</f>
        <v>18741358.605000008</v>
      </c>
      <c r="E148" s="86">
        <f t="shared" ref="E148:E149" si="23">E143</f>
        <v>10267038.235000001</v>
      </c>
      <c r="F148" s="86">
        <f t="shared" ref="F148:F149" si="24">F143</f>
        <v>10208295.234999999</v>
      </c>
      <c r="G148" s="87">
        <f t="shared" si="13"/>
        <v>99.427848629220563</v>
      </c>
      <c r="H148" s="87">
        <f t="shared" si="20"/>
        <v>54.469344779927155</v>
      </c>
      <c r="I148" s="88">
        <f t="shared" si="21"/>
        <v>4.4278486292205628</v>
      </c>
    </row>
    <row r="149" s="7" customFormat="1" ht="31.5" customHeight="1">
      <c r="A149" s="84"/>
      <c r="B149" s="84"/>
      <c r="C149" s="85" t="s">
        <v>17</v>
      </c>
      <c r="D149" s="86">
        <f t="shared" si="22"/>
        <v>11684873.561000003</v>
      </c>
      <c r="E149" s="86">
        <f t="shared" si="23"/>
        <v>3127282.105</v>
      </c>
      <c r="F149" s="86">
        <f t="shared" si="24"/>
        <v>3126405.3810000001</v>
      </c>
      <c r="G149" s="87">
        <f t="shared" si="13"/>
        <v>99.971965304997639</v>
      </c>
      <c r="H149" s="87">
        <f t="shared" si="20"/>
        <v>26.756005229143781</v>
      </c>
      <c r="I149" s="88">
        <f t="shared" si="21"/>
        <v>4.9719653049976387</v>
      </c>
    </row>
    <row r="150" s="13" customFormat="1" ht="21.75" customHeight="1">
      <c r="A150" s="84"/>
      <c r="B150" s="84"/>
      <c r="C150" s="89" t="s">
        <v>18</v>
      </c>
      <c r="D150" s="90">
        <f>D9+D35+D44+D82+D86+D91+D112+D121+D134+D138+D96</f>
        <v>7379433.7090000007</v>
      </c>
      <c r="E150" s="90">
        <f>E9+E35+E44+E82+E86+E91+E112+E121+E134+E138+E96</f>
        <v>2262983.1349999998</v>
      </c>
      <c r="F150" s="90">
        <f>F9+F35+F44+F82+F86+F91+F112+F121+F134+F138+F96</f>
        <v>2195605.7029999997</v>
      </c>
      <c r="G150" s="91">
        <f t="shared" si="13"/>
        <v>97.022627744859435</v>
      </c>
      <c r="H150" s="90">
        <f t="shared" si="20"/>
        <v>29.753037828935657</v>
      </c>
      <c r="I150" s="92">
        <f t="shared" si="21"/>
        <v>2.0226277448594345</v>
      </c>
    </row>
    <row r="151" ht="6.75" customHeight="1">
      <c r="A151" s="93"/>
      <c r="B151" s="94" t="s">
        <v>123</v>
      </c>
      <c r="C151" s="94"/>
      <c r="D151" s="95"/>
      <c r="E151" s="95"/>
      <c r="F151" s="96"/>
      <c r="G151" s="97"/>
      <c r="H151" s="98"/>
    </row>
    <row r="152" s="28" customFormat="1" ht="27.75" hidden="1" customHeight="1">
      <c r="A152" s="99" t="s">
        <v>124</v>
      </c>
      <c r="B152" s="100"/>
      <c r="C152" s="100"/>
      <c r="D152" s="101"/>
      <c r="E152" s="101"/>
      <c r="F152" s="101"/>
      <c r="G152" s="101"/>
      <c r="H152" s="102"/>
      <c r="I152" s="5"/>
    </row>
    <row r="153" s="103" customFormat="1" ht="17.399999999999999" customHeight="1">
      <c r="A153" s="104" t="s">
        <v>125</v>
      </c>
      <c r="B153" s="105"/>
      <c r="C153" s="105"/>
      <c r="D153" s="106"/>
      <c r="E153" s="106"/>
      <c r="F153" s="106"/>
      <c r="G153" s="106"/>
      <c r="H153" s="107"/>
      <c r="I153" s="108"/>
    </row>
    <row r="154" s="7" customFormat="1" ht="13.199999999999999" hidden="1">
      <c r="A154" s="1"/>
      <c r="B154" s="2"/>
      <c r="C154" s="2"/>
      <c r="D154" s="109"/>
      <c r="E154" s="109"/>
      <c r="F154" s="109"/>
      <c r="G154" s="110"/>
      <c r="H154" s="111"/>
      <c r="I154" s="5"/>
    </row>
    <row r="155" s="7" customFormat="1" ht="13.800000000000001" hidden="1">
      <c r="A155" s="1"/>
      <c r="B155" s="2"/>
      <c r="C155" s="2"/>
      <c r="D155" s="112"/>
      <c r="E155" s="112"/>
      <c r="F155" s="109"/>
      <c r="G155" s="110"/>
      <c r="H155" s="111"/>
      <c r="I155" s="5"/>
    </row>
    <row r="156" s="7" customFormat="1" ht="13.199999999999999" hidden="1">
      <c r="A156" s="113"/>
      <c r="B156" s="114"/>
      <c r="C156" s="114"/>
      <c r="D156" s="115"/>
      <c r="E156" s="115"/>
      <c r="F156" s="116"/>
      <c r="G156" s="117"/>
      <c r="H156" s="118"/>
      <c r="I156" s="5"/>
    </row>
    <row r="157" s="7" customFormat="1" ht="32.25" hidden="1" customHeight="1">
      <c r="A157" s="119" t="s">
        <v>4</v>
      </c>
      <c r="B157" s="119" t="s">
        <v>5</v>
      </c>
      <c r="C157" s="119" t="s">
        <v>6</v>
      </c>
      <c r="D157" s="116"/>
      <c r="E157" s="116"/>
      <c r="F157" s="116"/>
      <c r="G157" s="117"/>
      <c r="H157" s="118"/>
      <c r="I157" s="5"/>
    </row>
    <row r="158" s="7" customFormat="1" ht="16.199999999999999" hidden="1">
      <c r="A158" s="120" t="s">
        <v>121</v>
      </c>
      <c r="B158" s="121"/>
      <c r="C158" s="122"/>
      <c r="D158" s="123">
        <f>D160+D161+D162</f>
        <v>24525968.417999998</v>
      </c>
      <c r="E158" s="123">
        <f>E160+E161+E162</f>
        <v>21619356.083999999</v>
      </c>
      <c r="F158" s="123">
        <f>F160+F161+F162</f>
        <v>20841969.650000002</v>
      </c>
      <c r="G158" s="124">
        <f t="shared" si="13"/>
        <v>96.40421097196635</v>
      </c>
      <c r="H158" s="124">
        <f t="shared" si="20"/>
        <v>84.979191421871647</v>
      </c>
      <c r="I158" s="5"/>
    </row>
    <row r="159" s="7" customFormat="1" ht="13.800000000000001" hidden="1">
      <c r="A159" s="125"/>
      <c r="B159" s="125"/>
      <c r="C159" s="126" t="s">
        <v>120</v>
      </c>
      <c r="D159" s="127"/>
      <c r="E159" s="127"/>
      <c r="F159" s="127"/>
      <c r="G159" s="128"/>
      <c r="H159" s="128"/>
      <c r="I159" s="5"/>
    </row>
    <row r="160" s="7" customFormat="1" ht="27.600000000000001" hidden="1">
      <c r="A160" s="125"/>
      <c r="B160" s="125"/>
      <c r="C160" s="129" t="s">
        <v>122</v>
      </c>
      <c r="D160" s="130">
        <v>14805057.912999997</v>
      </c>
      <c r="E160" s="130">
        <v>13268979.204</v>
      </c>
      <c r="F160" s="130">
        <v>12716245.471000001</v>
      </c>
      <c r="G160" s="124">
        <v>95.834391444118211</v>
      </c>
      <c r="H160" s="124">
        <v>85.891224105473739</v>
      </c>
      <c r="I160" s="5"/>
    </row>
    <row r="161" s="7" customFormat="1" ht="13.800000000000001" hidden="1">
      <c r="A161" s="125"/>
      <c r="B161" s="125"/>
      <c r="C161" s="129" t="s">
        <v>37</v>
      </c>
      <c r="D161" s="130">
        <v>7926615.3039999986</v>
      </c>
      <c r="E161" s="130">
        <v>7092166.3299999991</v>
      </c>
      <c r="F161" s="130">
        <v>6886598.409</v>
      </c>
      <c r="G161" s="124">
        <v>97.10147913296332</v>
      </c>
      <c r="H161" s="124">
        <v>86.879432707234116</v>
      </c>
      <c r="I161" s="5"/>
    </row>
    <row r="162" s="7" customFormat="1" ht="27.600000000000001" hidden="1">
      <c r="A162" s="125"/>
      <c r="B162" s="125"/>
      <c r="C162" s="129" t="s">
        <v>17</v>
      </c>
      <c r="D162" s="130">
        <v>1794295.2010000001</v>
      </c>
      <c r="E162" s="130">
        <v>1258210.55</v>
      </c>
      <c r="F162" s="130">
        <v>1239125.77</v>
      </c>
      <c r="G162" s="124">
        <v>98.4831807363243</v>
      </c>
      <c r="H162" s="124">
        <v>69.059192116737975</v>
      </c>
      <c r="I162" s="5"/>
    </row>
    <row r="163" s="7" customFormat="1" ht="13.199999999999999" hidden="1">
      <c r="A163" s="1"/>
      <c r="B163" s="2"/>
      <c r="C163" s="2"/>
      <c r="D163" s="109"/>
      <c r="E163" s="109"/>
      <c r="F163" s="109"/>
      <c r="G163" s="110"/>
      <c r="H163" s="111"/>
      <c r="I163" s="5"/>
    </row>
    <row r="164" s="7" customFormat="1" ht="13.800000000000001">
      <c r="A164" s="1"/>
      <c r="B164" s="2"/>
      <c r="C164" s="2"/>
      <c r="D164" s="112"/>
      <c r="E164" s="112"/>
      <c r="F164" s="112"/>
      <c r="G164" s="112"/>
      <c r="H164" s="112"/>
      <c r="I164" s="112"/>
    </row>
    <row r="165" s="7" customFormat="1" ht="13.800000000000001">
      <c r="A165" s="1"/>
      <c r="B165" s="2"/>
      <c r="C165" s="2"/>
      <c r="D165" s="109"/>
      <c r="E165" s="112"/>
      <c r="F165" s="112"/>
      <c r="G165" s="112"/>
      <c r="H165" s="112"/>
      <c r="I165" s="112"/>
    </row>
    <row r="166" s="7" customFormat="1" ht="13.800000000000001">
      <c r="A166" s="1"/>
      <c r="B166" s="2"/>
      <c r="C166" s="2"/>
      <c r="D166" s="109"/>
      <c r="E166" s="112"/>
      <c r="F166" s="112"/>
      <c r="G166" s="112"/>
      <c r="H166" s="112"/>
      <c r="I166" s="112"/>
    </row>
    <row r="167" s="7" customFormat="1" ht="13.800000000000001">
      <c r="A167" s="1"/>
      <c r="B167" s="2"/>
      <c r="C167" s="2"/>
      <c r="D167" s="109"/>
      <c r="E167" s="112"/>
      <c r="F167" s="112"/>
      <c r="G167" s="112"/>
      <c r="H167" s="112"/>
      <c r="I167" s="112"/>
    </row>
    <row r="168" s="7" customFormat="1" ht="13.800000000000001">
      <c r="A168" s="1"/>
      <c r="B168" s="2"/>
      <c r="C168" s="2"/>
      <c r="D168" s="109"/>
      <c r="E168" s="112"/>
      <c r="F168" s="112"/>
      <c r="G168" s="112"/>
      <c r="H168" s="112"/>
      <c r="I168" s="112"/>
    </row>
    <row r="169" s="7" customFormat="1" ht="13.800000000000001">
      <c r="A169" s="1"/>
      <c r="B169" s="2"/>
      <c r="C169" s="2"/>
      <c r="D169" s="109"/>
      <c r="E169" s="112"/>
      <c r="F169" s="112"/>
      <c r="G169" s="112"/>
      <c r="H169" s="112"/>
      <c r="I169" s="112"/>
    </row>
    <row r="170" s="7" customFormat="1" ht="13.800000000000001">
      <c r="A170" s="1"/>
      <c r="B170" s="2"/>
      <c r="C170" s="2"/>
      <c r="D170" s="109"/>
      <c r="E170" s="112"/>
      <c r="F170" s="112"/>
      <c r="G170" s="112"/>
      <c r="H170" s="112"/>
      <c r="I170" s="112"/>
    </row>
    <row r="171" s="7" customFormat="1" ht="13.800000000000001">
      <c r="A171" s="1"/>
      <c r="B171" s="2"/>
      <c r="C171" s="2"/>
      <c r="D171" s="109"/>
      <c r="E171" s="112"/>
      <c r="F171" s="112"/>
      <c r="G171" s="112"/>
      <c r="H171" s="112"/>
      <c r="I171" s="112"/>
    </row>
    <row r="172" s="7" customFormat="1" ht="13.800000000000001">
      <c r="A172" s="1"/>
      <c r="B172" s="2"/>
      <c r="C172" s="2"/>
      <c r="D172" s="109"/>
      <c r="E172" s="112"/>
      <c r="F172" s="112"/>
      <c r="G172" s="112"/>
      <c r="H172" s="112"/>
      <c r="I172" s="112"/>
    </row>
    <row r="173" s="7" customFormat="1" ht="13.800000000000001">
      <c r="A173" s="1"/>
      <c r="B173" s="2"/>
      <c r="C173" s="2"/>
      <c r="D173" s="109"/>
      <c r="E173" s="112"/>
      <c r="F173" s="112"/>
      <c r="G173" s="112"/>
      <c r="H173" s="112"/>
      <c r="I173" s="112"/>
    </row>
    <row r="174" s="7" customFormat="1" ht="13.800000000000001">
      <c r="A174" s="1"/>
      <c r="B174" s="2"/>
      <c r="C174" s="2"/>
      <c r="D174" s="109"/>
      <c r="E174" s="112"/>
      <c r="F174" s="112"/>
      <c r="G174" s="112"/>
      <c r="H174" s="112"/>
      <c r="I174" s="112"/>
    </row>
    <row r="175" s="7" customFormat="1" ht="13.800000000000001">
      <c r="A175" s="1"/>
      <c r="B175" s="2"/>
      <c r="C175" s="2"/>
      <c r="D175" s="109"/>
      <c r="E175" s="112"/>
      <c r="F175" s="112"/>
      <c r="G175" s="112"/>
      <c r="H175" s="112"/>
      <c r="I175" s="112"/>
    </row>
    <row r="176" s="7" customFormat="1" ht="13.800000000000001">
      <c r="A176" s="1"/>
      <c r="B176" s="2"/>
      <c r="C176" s="2"/>
      <c r="D176" s="109"/>
      <c r="E176" s="112"/>
      <c r="F176" s="112"/>
      <c r="G176" s="112"/>
      <c r="H176" s="112"/>
      <c r="I176" s="112"/>
    </row>
    <row r="177" s="7" customFormat="1" ht="13.800000000000001">
      <c r="A177" s="1"/>
      <c r="B177" s="2"/>
      <c r="C177" s="2"/>
      <c r="D177" s="109"/>
      <c r="E177" s="112"/>
      <c r="F177" s="112"/>
      <c r="G177" s="112"/>
      <c r="H177" s="112"/>
      <c r="I177" s="112"/>
    </row>
    <row r="178" s="7" customFormat="1" ht="13.800000000000001">
      <c r="A178" s="1"/>
      <c r="B178" s="2"/>
      <c r="C178" s="2"/>
      <c r="D178" s="109"/>
      <c r="E178" s="112"/>
      <c r="F178" s="112"/>
      <c r="G178" s="112"/>
      <c r="H178" s="112"/>
      <c r="I178" s="112"/>
    </row>
    <row r="179" s="7" customFormat="1" ht="13.800000000000001">
      <c r="A179" s="1"/>
      <c r="B179" s="2"/>
      <c r="C179" s="2"/>
      <c r="D179" s="109"/>
      <c r="E179" s="112"/>
      <c r="F179" s="112"/>
      <c r="G179" s="112"/>
      <c r="H179" s="112"/>
      <c r="I179" s="112"/>
    </row>
    <row r="180" s="7" customFormat="1" ht="13.800000000000001">
      <c r="A180" s="1"/>
      <c r="B180" s="2"/>
      <c r="C180" s="2"/>
      <c r="D180" s="109"/>
      <c r="E180" s="112"/>
      <c r="F180" s="112"/>
      <c r="G180" s="112"/>
      <c r="H180" s="112"/>
      <c r="I180" s="112"/>
    </row>
    <row r="181" s="7" customFormat="1" ht="13.800000000000001">
      <c r="A181" s="1"/>
      <c r="B181" s="2"/>
      <c r="C181" s="2"/>
      <c r="D181" s="109"/>
      <c r="E181" s="112"/>
      <c r="F181" s="112"/>
      <c r="G181" s="112"/>
      <c r="H181" s="112"/>
      <c r="I181" s="112"/>
    </row>
    <row r="182" s="7" customFormat="1" ht="13.800000000000001">
      <c r="A182" s="1"/>
      <c r="B182" s="2"/>
      <c r="C182" s="2"/>
      <c r="D182" s="109"/>
      <c r="E182" s="112"/>
      <c r="F182" s="112"/>
      <c r="G182" s="112"/>
      <c r="H182" s="112"/>
      <c r="I182" s="112"/>
    </row>
    <row r="183" s="7" customFormat="1" ht="13.800000000000001">
      <c r="A183" s="1"/>
      <c r="B183" s="2"/>
      <c r="C183" s="2"/>
      <c r="D183" s="109"/>
      <c r="E183" s="112"/>
      <c r="F183" s="112"/>
      <c r="G183" s="112"/>
      <c r="H183" s="112"/>
      <c r="I183" s="112"/>
    </row>
    <row r="184" s="7" customFormat="1" ht="13.800000000000001">
      <c r="A184" s="1"/>
      <c r="B184" s="2"/>
      <c r="C184" s="2"/>
      <c r="D184" s="109"/>
      <c r="E184" s="112"/>
      <c r="F184" s="112"/>
      <c r="G184" s="112"/>
      <c r="H184" s="112"/>
      <c r="I184" s="112"/>
    </row>
    <row r="185" s="7" customFormat="1" ht="13.800000000000001">
      <c r="A185" s="1"/>
      <c r="B185" s="2"/>
      <c r="C185" s="2"/>
      <c r="D185" s="109"/>
      <c r="E185" s="112"/>
      <c r="F185" s="112"/>
      <c r="G185" s="112"/>
      <c r="H185" s="112"/>
      <c r="I185" s="112"/>
    </row>
    <row r="186" s="7" customFormat="1" ht="13.800000000000001">
      <c r="A186" s="1"/>
      <c r="B186" s="2"/>
      <c r="C186" s="2"/>
      <c r="D186" s="109"/>
      <c r="E186" s="112"/>
      <c r="F186" s="112"/>
      <c r="G186" s="112"/>
      <c r="H186" s="112"/>
      <c r="I186" s="112"/>
    </row>
    <row r="187" s="7" customFormat="1" ht="13.800000000000001">
      <c r="A187" s="1"/>
      <c r="B187" s="2"/>
      <c r="C187" s="2"/>
      <c r="D187" s="109"/>
      <c r="E187" s="112"/>
      <c r="F187" s="112"/>
      <c r="G187" s="112"/>
      <c r="H187" s="112"/>
      <c r="I187" s="112"/>
    </row>
    <row r="188" s="7" customFormat="1" ht="13.800000000000001">
      <c r="A188" s="1"/>
      <c r="B188" s="2"/>
      <c r="C188" s="2"/>
      <c r="D188" s="109"/>
      <c r="E188" s="112"/>
      <c r="F188" s="112"/>
      <c r="G188" s="112"/>
      <c r="H188" s="112"/>
      <c r="I188" s="112"/>
    </row>
    <row r="189" s="7" customFormat="1" ht="13.800000000000001">
      <c r="A189" s="1"/>
      <c r="B189" s="2"/>
      <c r="C189" s="2"/>
      <c r="D189" s="109"/>
      <c r="E189" s="112"/>
      <c r="F189" s="112"/>
      <c r="G189" s="112"/>
      <c r="H189" s="112"/>
      <c r="I189" s="112"/>
    </row>
    <row r="190" s="7" customFormat="1" ht="13.800000000000001">
      <c r="A190" s="1"/>
      <c r="B190" s="2"/>
      <c r="C190" s="2"/>
      <c r="D190" s="109"/>
      <c r="E190" s="112"/>
      <c r="F190" s="112"/>
      <c r="G190" s="112"/>
      <c r="H190" s="112"/>
      <c r="I190" s="112"/>
    </row>
    <row r="191" s="7" customFormat="1" ht="13.800000000000001">
      <c r="A191" s="1"/>
      <c r="B191" s="2"/>
      <c r="C191" s="2"/>
      <c r="D191" s="109"/>
      <c r="E191" s="112"/>
      <c r="F191" s="112"/>
      <c r="G191" s="112"/>
      <c r="H191" s="112"/>
      <c r="I191" s="112"/>
    </row>
    <row r="192" s="7" customFormat="1" ht="13.800000000000001">
      <c r="A192" s="1"/>
      <c r="B192" s="2"/>
      <c r="C192" s="2"/>
      <c r="D192" s="109"/>
      <c r="E192" s="112"/>
      <c r="F192" s="112"/>
      <c r="G192" s="112"/>
      <c r="H192" s="112"/>
      <c r="I192" s="112"/>
    </row>
    <row r="193" s="7" customFormat="1" ht="13.800000000000001">
      <c r="A193" s="1"/>
      <c r="B193" s="2"/>
      <c r="C193" s="2"/>
      <c r="D193" s="109"/>
      <c r="E193" s="112"/>
      <c r="F193" s="112"/>
      <c r="G193" s="112"/>
      <c r="H193" s="112"/>
      <c r="I193" s="112"/>
    </row>
    <row r="194" s="7" customFormat="1" ht="13.800000000000001">
      <c r="A194" s="1"/>
      <c r="B194" s="2"/>
      <c r="C194" s="2"/>
      <c r="D194" s="109"/>
      <c r="E194" s="112"/>
      <c r="F194" s="112"/>
      <c r="G194" s="112"/>
      <c r="H194" s="112"/>
      <c r="I194" s="112"/>
    </row>
    <row r="195" s="7" customFormat="1" ht="13.800000000000001">
      <c r="A195" s="1"/>
      <c r="B195" s="2"/>
      <c r="C195" s="2"/>
      <c r="D195" s="109"/>
      <c r="E195" s="112"/>
      <c r="F195" s="112"/>
      <c r="G195" s="112"/>
      <c r="H195" s="112"/>
      <c r="I195" s="112"/>
    </row>
    <row r="196" s="7" customFormat="1" ht="13.800000000000001">
      <c r="A196" s="1"/>
      <c r="B196" s="2"/>
      <c r="C196" s="2"/>
      <c r="D196" s="109"/>
      <c r="E196" s="112"/>
      <c r="F196" s="112"/>
      <c r="G196" s="112"/>
      <c r="H196" s="112"/>
      <c r="I196" s="112"/>
    </row>
    <row r="197" s="7" customFormat="1" ht="13.800000000000001">
      <c r="A197" s="1"/>
      <c r="B197" s="2"/>
      <c r="C197" s="2"/>
      <c r="D197" s="109"/>
      <c r="E197" s="112"/>
      <c r="F197" s="112"/>
      <c r="G197" s="112"/>
      <c r="H197" s="112"/>
      <c r="I197" s="112"/>
    </row>
    <row r="198" s="7" customFormat="1" ht="13.800000000000001">
      <c r="A198" s="1"/>
      <c r="B198" s="2"/>
      <c r="C198" s="2"/>
      <c r="D198" s="109"/>
      <c r="E198" s="112"/>
      <c r="F198" s="112"/>
      <c r="G198" s="112"/>
      <c r="H198" s="112"/>
      <c r="I198" s="112"/>
    </row>
    <row r="199" s="7" customFormat="1" ht="13.800000000000001">
      <c r="A199" s="1"/>
      <c r="B199" s="2"/>
      <c r="C199" s="2"/>
      <c r="D199" s="109"/>
      <c r="E199" s="112"/>
      <c r="F199" s="112"/>
      <c r="G199" s="112"/>
      <c r="H199" s="112"/>
      <c r="I199" s="112"/>
    </row>
    <row r="200" s="7" customFormat="1" ht="13.800000000000001">
      <c r="A200" s="1"/>
      <c r="B200" s="2"/>
      <c r="C200" s="2"/>
      <c r="D200" s="109"/>
      <c r="E200" s="112"/>
      <c r="F200" s="112"/>
      <c r="G200" s="112"/>
      <c r="H200" s="112"/>
      <c r="I200" s="112"/>
    </row>
    <row r="201" s="7" customFormat="1" ht="13.800000000000001">
      <c r="A201" s="1"/>
      <c r="B201" s="2"/>
      <c r="C201" s="2"/>
      <c r="D201" s="109"/>
      <c r="E201" s="112"/>
      <c r="F201" s="112"/>
      <c r="G201" s="112"/>
      <c r="H201" s="112"/>
      <c r="I201" s="112"/>
    </row>
    <row r="202" s="7" customFormat="1" ht="13.800000000000001">
      <c r="A202" s="1"/>
      <c r="B202" s="2"/>
      <c r="C202" s="2"/>
      <c r="D202" s="109"/>
      <c r="E202" s="112"/>
      <c r="F202" s="112"/>
      <c r="G202" s="112"/>
      <c r="H202" s="112"/>
      <c r="I202" s="112"/>
    </row>
    <row r="203" s="7" customFormat="1" ht="13.800000000000001">
      <c r="A203" s="1"/>
      <c r="B203" s="2"/>
      <c r="C203" s="2"/>
      <c r="D203" s="109"/>
      <c r="E203" s="112"/>
      <c r="F203" s="112"/>
      <c r="G203" s="112"/>
      <c r="H203" s="112"/>
      <c r="I203" s="112"/>
    </row>
    <row r="204" s="7" customFormat="1" ht="13.800000000000001">
      <c r="A204" s="1"/>
      <c r="B204" s="2"/>
      <c r="C204" s="2"/>
      <c r="D204" s="109"/>
      <c r="E204" s="112"/>
      <c r="F204" s="112"/>
      <c r="G204" s="112"/>
      <c r="H204" s="112"/>
      <c r="I204" s="112"/>
    </row>
    <row r="205" s="7" customFormat="1" ht="13.800000000000001">
      <c r="A205" s="1"/>
      <c r="B205" s="2"/>
      <c r="C205" s="2"/>
      <c r="D205" s="109"/>
      <c r="E205" s="112"/>
      <c r="F205" s="112"/>
      <c r="G205" s="112"/>
      <c r="H205" s="112"/>
      <c r="I205" s="112"/>
    </row>
    <row r="206" s="7" customFormat="1" ht="13.800000000000001">
      <c r="A206" s="1"/>
      <c r="B206" s="2"/>
      <c r="C206" s="2"/>
      <c r="D206" s="109"/>
      <c r="E206" s="112"/>
      <c r="F206" s="112"/>
      <c r="G206" s="112"/>
      <c r="H206" s="112"/>
      <c r="I206" s="112"/>
    </row>
    <row r="207" s="7" customFormat="1" ht="13.800000000000001">
      <c r="A207" s="1"/>
      <c r="B207" s="2"/>
      <c r="C207" s="2"/>
      <c r="D207" s="109"/>
      <c r="E207" s="112"/>
      <c r="F207" s="112"/>
      <c r="G207" s="112"/>
      <c r="H207" s="112"/>
      <c r="I207" s="112"/>
    </row>
    <row r="208" s="7" customFormat="1" ht="13.800000000000001">
      <c r="A208" s="1"/>
      <c r="B208" s="2"/>
      <c r="C208" s="2"/>
      <c r="D208" s="109"/>
      <c r="E208" s="112"/>
      <c r="F208" s="112"/>
      <c r="G208" s="112"/>
      <c r="H208" s="112"/>
      <c r="I208" s="112"/>
    </row>
    <row r="209" s="7" customFormat="1" ht="13.800000000000001">
      <c r="A209" s="1"/>
      <c r="B209" s="2"/>
      <c r="C209" s="2"/>
      <c r="D209" s="109"/>
      <c r="E209" s="112"/>
      <c r="F209" s="112"/>
      <c r="G209" s="112"/>
      <c r="H209" s="112"/>
      <c r="I209" s="112"/>
    </row>
    <row r="210" ht="13.800000000000001">
      <c r="D210" s="109"/>
      <c r="E210" s="112"/>
      <c r="F210" s="112"/>
      <c r="G210" s="112"/>
      <c r="H210" s="112"/>
      <c r="I210" s="112"/>
    </row>
    <row r="211" ht="13.800000000000001">
      <c r="A211" s="41"/>
      <c r="B211" s="41"/>
      <c r="C211" s="41"/>
      <c r="D211" s="109"/>
      <c r="E211" s="112"/>
      <c r="F211" s="112"/>
      <c r="G211" s="112"/>
      <c r="H211" s="112"/>
      <c r="I211" s="112"/>
    </row>
    <row r="212" ht="13.800000000000001">
      <c r="A212" s="41"/>
      <c r="B212" s="41"/>
      <c r="C212" s="41"/>
      <c r="D212" s="109"/>
      <c r="E212" s="112"/>
      <c r="F212" s="112"/>
      <c r="G212" s="112"/>
      <c r="H212" s="112"/>
      <c r="I212" s="112"/>
    </row>
    <row r="213" ht="13.800000000000001">
      <c r="A213" s="41"/>
      <c r="B213" s="41"/>
      <c r="C213" s="41"/>
      <c r="D213" s="109"/>
      <c r="E213" s="112"/>
      <c r="F213" s="112"/>
      <c r="G213" s="112"/>
      <c r="H213" s="112"/>
      <c r="I213" s="112"/>
    </row>
    <row r="214" ht="13.800000000000001">
      <c r="A214" s="41"/>
      <c r="B214" s="41"/>
      <c r="C214" s="41"/>
      <c r="D214" s="109"/>
      <c r="E214" s="112"/>
      <c r="F214" s="112"/>
      <c r="G214" s="112"/>
      <c r="H214" s="112"/>
      <c r="I214" s="112"/>
    </row>
    <row r="215" ht="13.800000000000001">
      <c r="A215" s="41"/>
      <c r="B215" s="41"/>
      <c r="C215" s="41"/>
      <c r="D215" s="109"/>
      <c r="E215" s="112"/>
      <c r="F215" s="112"/>
      <c r="G215" s="112"/>
      <c r="H215" s="112"/>
      <c r="I215" s="112"/>
    </row>
    <row r="216" ht="13.800000000000001">
      <c r="A216" s="41"/>
      <c r="B216" s="41"/>
      <c r="C216" s="41"/>
      <c r="D216" s="109"/>
      <c r="E216" s="112"/>
      <c r="F216" s="112"/>
      <c r="G216" s="112"/>
      <c r="H216" s="112"/>
      <c r="I216" s="112"/>
    </row>
    <row r="217" ht="12.75" customHeight="1">
      <c r="E217" s="112"/>
      <c r="F217" s="112"/>
      <c r="G217" s="112"/>
      <c r="H217" s="112"/>
      <c r="I217" s="112"/>
    </row>
    <row r="218" ht="12.75" customHeight="1">
      <c r="E218" s="112"/>
      <c r="F218" s="112"/>
      <c r="G218" s="112"/>
      <c r="H218" s="112"/>
      <c r="I218" s="112"/>
    </row>
    <row r="219" ht="12.75" customHeight="1">
      <c r="E219" s="112"/>
      <c r="F219" s="112"/>
      <c r="G219" s="112"/>
      <c r="H219" s="112"/>
      <c r="I219" s="112"/>
    </row>
    <row r="220" ht="12.75" customHeight="1">
      <c r="E220" s="112"/>
      <c r="F220" s="112"/>
      <c r="G220" s="112"/>
      <c r="H220" s="112"/>
      <c r="I220" s="112"/>
    </row>
    <row r="221" ht="12.75" customHeight="1">
      <c r="E221" s="112"/>
      <c r="F221" s="112"/>
      <c r="G221" s="112"/>
      <c r="H221" s="112"/>
      <c r="I221" s="112"/>
    </row>
    <row r="222" ht="12.75" customHeight="1">
      <c r="E222" s="112"/>
      <c r="F222" s="112"/>
      <c r="G222" s="112"/>
      <c r="H222" s="112"/>
      <c r="I222" s="112"/>
    </row>
    <row r="223" ht="12.75" customHeight="1">
      <c r="E223" s="112"/>
      <c r="F223" s="112"/>
      <c r="G223" s="112"/>
      <c r="H223" s="112"/>
      <c r="I223" s="112"/>
    </row>
    <row r="224" ht="12.75" customHeight="1">
      <c r="E224" s="112"/>
      <c r="F224" s="112"/>
      <c r="G224" s="112"/>
      <c r="H224" s="112"/>
      <c r="I224" s="112"/>
    </row>
    <row r="225" ht="12.75" customHeight="1">
      <c r="E225" s="112"/>
      <c r="F225" s="112"/>
      <c r="G225" s="112"/>
      <c r="H225" s="112"/>
      <c r="I225" s="112"/>
    </row>
    <row r="226" ht="12.75" customHeight="1">
      <c r="E226" s="112"/>
      <c r="F226" s="112"/>
      <c r="G226" s="112"/>
      <c r="H226" s="112"/>
      <c r="I226" s="112"/>
    </row>
    <row r="227" ht="12.75" customHeight="1">
      <c r="E227" s="112"/>
      <c r="F227" s="112"/>
      <c r="G227" s="112"/>
      <c r="H227" s="112"/>
      <c r="I227" s="112"/>
    </row>
    <row r="228" ht="12.75" customHeight="1">
      <c r="E228" s="112"/>
      <c r="F228" s="112"/>
      <c r="G228" s="112"/>
      <c r="H228" s="112"/>
      <c r="I228" s="112"/>
    </row>
    <row r="229" ht="12.75" customHeight="1">
      <c r="E229" s="112"/>
      <c r="F229" s="112"/>
      <c r="G229" s="112"/>
      <c r="H229" s="112"/>
      <c r="I229" s="112"/>
    </row>
    <row r="230" ht="12.75" customHeight="1">
      <c r="E230" s="112"/>
      <c r="F230" s="112"/>
      <c r="G230" s="112"/>
      <c r="H230" s="112"/>
      <c r="I230" s="112"/>
    </row>
    <row r="231" ht="12.75" customHeight="1">
      <c r="E231" s="112"/>
      <c r="F231" s="112"/>
      <c r="G231" s="112"/>
      <c r="H231" s="112"/>
      <c r="I231" s="112"/>
    </row>
    <row r="232" ht="12.75" customHeight="1">
      <c r="E232" s="112"/>
      <c r="F232" s="112"/>
      <c r="G232" s="112"/>
      <c r="H232" s="112"/>
      <c r="I232" s="112"/>
    </row>
    <row r="233" ht="12.75" customHeight="1">
      <c r="E233" s="112"/>
      <c r="F233" s="112"/>
      <c r="G233" s="112"/>
      <c r="H233" s="112"/>
      <c r="I233" s="112"/>
    </row>
    <row r="234" ht="12.75" customHeight="1">
      <c r="E234" s="112"/>
      <c r="F234" s="112"/>
      <c r="G234" s="112"/>
      <c r="H234" s="112"/>
      <c r="I234" s="112"/>
    </row>
    <row r="235" ht="12.75" customHeight="1">
      <c r="E235" s="112"/>
      <c r="F235" s="112"/>
      <c r="G235" s="112"/>
      <c r="H235" s="112"/>
      <c r="I235" s="112"/>
    </row>
    <row r="236" ht="12.75" customHeight="1">
      <c r="E236" s="112"/>
      <c r="F236" s="112"/>
      <c r="G236" s="112"/>
      <c r="H236" s="112"/>
      <c r="I236" s="112"/>
    </row>
    <row r="237" ht="12.75" customHeight="1">
      <c r="E237" s="112"/>
      <c r="F237" s="112"/>
      <c r="G237" s="112"/>
      <c r="H237" s="112"/>
      <c r="I237" s="112"/>
    </row>
    <row r="238" ht="12.75" customHeight="1">
      <c r="E238" s="112"/>
      <c r="F238" s="112"/>
      <c r="G238" s="112"/>
      <c r="H238" s="112"/>
      <c r="I238" s="112"/>
    </row>
    <row r="239" ht="12.75" customHeight="1">
      <c r="E239" s="112"/>
      <c r="F239" s="112"/>
      <c r="G239" s="112"/>
      <c r="H239" s="112"/>
      <c r="I239" s="112"/>
    </row>
    <row r="240" ht="12.75" customHeight="1">
      <c r="E240" s="112"/>
      <c r="F240" s="112"/>
      <c r="G240" s="112"/>
      <c r="H240" s="112"/>
      <c r="I240" s="112"/>
    </row>
    <row r="241" ht="12.75" customHeight="1">
      <c r="E241" s="112"/>
      <c r="F241" s="112"/>
      <c r="G241" s="112"/>
      <c r="H241" s="112"/>
      <c r="I241" s="112"/>
    </row>
    <row r="242" ht="12.75" customHeight="1">
      <c r="E242" s="112"/>
      <c r="F242" s="112"/>
      <c r="G242" s="112"/>
      <c r="H242" s="112"/>
      <c r="I242" s="112"/>
    </row>
    <row r="243" ht="12.75" customHeight="1">
      <c r="E243" s="112"/>
      <c r="F243" s="112"/>
      <c r="G243" s="112"/>
      <c r="H243" s="112"/>
      <c r="I243" s="112"/>
    </row>
    <row r="244" ht="12.75" customHeight="1">
      <c r="E244" s="112"/>
      <c r="F244" s="112"/>
      <c r="G244" s="112"/>
      <c r="H244" s="112"/>
      <c r="I244" s="112"/>
    </row>
  </sheetData>
  <autoFilter ref="A5:I153"/>
  <mergeCells count="41">
    <mergeCell ref="A3:I3"/>
    <mergeCell ref="A7:B9"/>
    <mergeCell ref="A11:B11"/>
    <mergeCell ref="A13:B22"/>
    <mergeCell ref="A24:B26"/>
    <mergeCell ref="A28:B30"/>
    <mergeCell ref="A32:B35"/>
    <mergeCell ref="A37:B39"/>
    <mergeCell ref="A41:B44"/>
    <mergeCell ref="A46:B48"/>
    <mergeCell ref="A50:B52"/>
    <mergeCell ref="A54:B56"/>
    <mergeCell ref="A58:B60"/>
    <mergeCell ref="A62:B64"/>
    <mergeCell ref="A66:B68"/>
    <mergeCell ref="A71:B73"/>
    <mergeCell ref="A75:B77"/>
    <mergeCell ref="A79:B82"/>
    <mergeCell ref="A84:B86"/>
    <mergeCell ref="A88:B91"/>
    <mergeCell ref="A93:B96"/>
    <mergeCell ref="A98:B100"/>
    <mergeCell ref="A102:B103"/>
    <mergeCell ref="A105:B107"/>
    <mergeCell ref="A109:B112"/>
    <mergeCell ref="A114:B116"/>
    <mergeCell ref="A118:B121"/>
    <mergeCell ref="A123:B124"/>
    <mergeCell ref="A126:B126"/>
    <mergeCell ref="A128:B129"/>
    <mergeCell ref="A131:B134"/>
    <mergeCell ref="A136:B138"/>
    <mergeCell ref="A139:C139"/>
    <mergeCell ref="A140:C140"/>
    <mergeCell ref="A141:B144"/>
    <mergeCell ref="A145:C145"/>
    <mergeCell ref="A146:B150"/>
    <mergeCell ref="A152:H152"/>
    <mergeCell ref="A153:H153"/>
    <mergeCell ref="A158:C158"/>
    <mergeCell ref="A159:B162"/>
  </mergeCells>
  <printOptions headings="0" gridLines="0"/>
  <pageMargins left="0.39370078740157477" right="0.27559055118110237" top="0.39370078740157477" bottom="0.39370078740157477" header="0.19684999999999997" footer="0.19684999999999997"/>
  <pageSetup paperSize="9" scale="67" firstPageNumber="1" fitToWidth="1" fitToHeight="0" pageOrder="downThenOver" orientation="portrait" usePrinterDefaults="1" blackAndWhite="0" draft="0" cellComments="none" useFirstPageNumber="1" errors="displayed" horizontalDpi="65534" verticalDpi="65534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BSS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Arseniy Gshyan</dc:creator>
  <cp:lastModifiedBy>popova-olva</cp:lastModifiedBy>
  <cp:revision>41</cp:revision>
  <dcterms:created xsi:type="dcterms:W3CDTF">2002-03-11T10:22:00Z</dcterms:created>
  <dcterms:modified xsi:type="dcterms:W3CDTF">2026-07-09T12:35:32Z</dcterms:modified>
  <cp:version>983040</cp:version>
</cp:coreProperties>
</file>