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источникам'!$A$1:$I$161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<sst xmlns="http://schemas.openxmlformats.org/spreadsheetml/2006/main" count="130" uniqueCount="130">
  <si>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</si>
  <si>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</si>
  <si>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августа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</si>
  <si>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</si>
  <si>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</si>
  <si>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</si>
  <si>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</si>
  <si>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2025 года</t>
  </si>
  <si>
    <t xml:space="preserve">Кассовый план января-июля 2025 года</t>
  </si>
  <si>
    <t xml:space="preserve">Кассовый расход на 01.08.2025</t>
  </si>
  <si>
    <t xml:space="preserve">% выпол-нения кассового плана января-июля 2025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</si>
  <si>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</si>
  <si>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</si>
  <si>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</si>
  <si>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</si>
  <si>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</si>
  <si>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</si>
  <si>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</si>
  <si>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</si>
  <si>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</si>
  <si>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</si>
  <si>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</si>
  <si>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</si>
  <si>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Содержание муниципальных органов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</si>
  <si>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</si>
  <si>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</si>
  <si>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</si>
  <si>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</si>
  <si>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</si>
  <si>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</si>
  <si>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</si>
  <si>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</si>
  <si>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</si>
  <si>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</si>
  <si>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</si>
  <si>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</si>
  <si>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</si>
  <si>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</si>
  <si>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</si>
  <si>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</si>
  <si>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</si>
  <si>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</si>
  <si>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</si>
  <si>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</si>
  <si>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</si>
  <si>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</si>
  <si>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</si>
  <si>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</si>
  <si>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</si>
  <si>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</si>
  <si>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</si>
  <si>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</si>
  <si>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</si>
  <si>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</si>
  <si>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</si>
  <si>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</si>
  <si>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</si>
  <si>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</si>
  <si>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</si>
  <si>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</si>
  <si>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</si>
  <si>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</si>
  <si>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</si>
  <si>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</si>
  <si>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</si>
  <si>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</si>
  <si>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</si>
  <si>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</si>
  <si>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</si>
  <si>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</si>
  <si>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</si>
  <si>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</si>
  <si>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</si>
  <si>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</si>
  <si>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</si>
  <si>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</si>
  <si>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</si>
  <si>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</si>
  <si>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</si>
  <si>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</si>
  <si>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</si>
  <si>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</si>
  <si>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</si>
  <si>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</si>
  <si>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</si>
  <si>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</si>
  <si>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</si>
  <si>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</si>
  <si>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</si>
  <si>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</si>
  <si>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</si>
  <si>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</si>
  <si>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</si>
  <si>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</si>
  <si>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</si>
  <si>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</si>
  <si>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</si>
  <si>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</si>
  <si>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</si>
  <si>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</si>
  <si>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</si>
  <si>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</si>
  <si>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</si>
  <si>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</si>
  <si>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</si>
  <si>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</si>
  <si>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</si>
  <si>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</si>
  <si>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</si>
  <si>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</si>
  <si>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</si>
  <si>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</si>
  <si>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</si>
  <si>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</si>
  <si>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</si>
  <si>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</si>
  <si>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</si>
  <si>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</si>
  <si>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</si>
  <si>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</si>
  <si>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</si>
  <si>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</si>
  <si>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</si>
  <si>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</si>
  <si>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</si>
  <si>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</si>
  <si>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</si>
  <si>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</si>
  <si>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</si>
  <si>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январь-июль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</si>
</sst>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34">
    <font>
      <sz val="10.000000"/>
      <color theme="1"/>
      <name val="Arial"/>
    </font>
    <font>
      <sz val="10.000000"/>
      <name val="Times New Roman"/>
    </font>
    <font>
      <sz val="10.000000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i/>
      <sz val="10.000000"/>
      <name val="Times New Roman"/>
    </font>
    <font>
      <i/>
      <sz val="10.000000"/>
      <name val="Arial"/>
    </font>
    <font>
      <sz val="10.000000"/>
      <color rgb="FFC00000"/>
      <name val="Arial"/>
    </font>
    <font>
      <sz val="10.000000"/>
      <color rgb="FFC00000"/>
      <name val="Times New Roman"/>
    </font>
    <font>
      <b/>
      <sz val="10.000000"/>
      <color indexed="2"/>
      <name val="Arial"/>
    </font>
    <font>
      <i/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11.000000"/>
      <color rgb="FFC00000"/>
      <name val="Times New Roman"/>
    </font>
    <font>
      <b/>
      <sz val="10.000000"/>
      <color rgb="FFC00000"/>
      <name val="Times New Roman"/>
    </font>
    <font>
      <b/>
      <sz val="11.000000"/>
      <color indexed="2"/>
      <name val="Times New Roman"/>
    </font>
    <font>
      <b/>
      <sz val="8.000000"/>
      <name val="Times New Roman"/>
    </font>
    <font>
      <b/>
      <sz val="10.000000"/>
      <color indexed="2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1.000000"/>
      <color indexed="2"/>
      <name val="Times New Roman"/>
    </font>
    <font>
      <b/>
      <i/>
      <sz val="10.000000"/>
      <name val="Times New Roman"/>
    </font>
    <font>
      <sz val="11.000000"/>
      <color indexed="2"/>
      <name val="Times New Roman"/>
    </font>
    <font>
      <sz val="10.000000"/>
      <color indexed="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049958800012207406"/>
        <bgColor theme="0" tint="-0.049958800012207406"/>
      </patternFill>
    </fill>
    <fill>
      <patternFill patternType="solid">
        <fgColor theme="0"/>
        <bgColor theme="0"/>
      </patternFill>
    </fill>
    <fill>
      <patternFill patternType="solid">
        <fgColor indexed="42"/>
        <bgColor indexed="42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18">
    <xf fontId="0" fillId="0" borderId="0" numFmtId="0" xfId="0"/>
    <xf fontId="1" fillId="2" borderId="0" numFmtId="160" xfId="0" applyNumberFormat="1" applyFont="1" applyFill="1"/>
    <xf fontId="2" fillId="2" borderId="0" numFmtId="160" xfId="0" applyNumberFormat="1" applyFont="1" applyFill="1"/>
    <xf fontId="2" fillId="0" borderId="0" numFmtId="160" xfId="0" applyNumberFormat="1" applyFont="1"/>
    <xf fontId="2" fillId="0" borderId="0" numFmtId="4" xfId="0" applyNumberFormat="1" applyFont="1"/>
    <xf fontId="2" fillId="0" borderId="0" numFmtId="160" xfId="0" applyNumberFormat="1" applyFont="1" applyAlignment="1">
      <alignment horizontal="center"/>
    </xf>
    <xf fontId="1" fillId="0" borderId="0" numFmtId="160" xfId="0" applyNumberFormat="1" applyFont="1"/>
    <xf fontId="3" fillId="0" borderId="0" numFmtId="160" xfId="0" applyNumberFormat="1" applyFont="1" applyAlignment="1">
      <alignment horizontal="right"/>
    </xf>
    <xf fontId="0" fillId="0" borderId="0" numFmtId="0" xfId="0"/>
    <xf fontId="4" fillId="0" borderId="0" numFmtId="160" xfId="0" applyNumberFormat="1" applyFont="1" applyAlignment="1">
      <alignment horizontal="center"/>
    </xf>
    <xf fontId="4" fillId="0" borderId="0" numFmtId="4" xfId="0" applyNumberFormat="1" applyFont="1" applyAlignment="1">
      <alignment horizontal="center"/>
    </xf>
    <xf fontId="5" fillId="0" borderId="0" numFmtId="160" xfId="0" applyNumberFormat="1" applyFont="1"/>
    <xf fontId="1" fillId="0" borderId="0" numFmtId="160" xfId="0" applyNumberFormat="1" applyFont="1" applyAlignment="1">
      <alignment horizontal="right"/>
    </xf>
    <xf fontId="1" fillId="0" borderId="0" numFmtId="160" xfId="0" applyNumberFormat="1" applyFont="1" applyAlignment="1">
      <alignment horizontal="center" vertical="center"/>
    </xf>
    <xf fontId="6" fillId="2" borderId="1" numFmtId="160" xfId="0" applyNumberFormat="1" applyFont="1" applyFill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 wrapText="1"/>
    </xf>
    <xf fontId="6" fillId="0" borderId="1" numFmtId="4" xfId="0" applyNumberFormat="1" applyFont="1" applyBorder="1" applyAlignment="1">
      <alignment horizontal="center" vertical="center" wrapText="1"/>
    </xf>
    <xf fontId="2" fillId="0" borderId="0" numFmtId="0" xfId="0" applyFont="1"/>
    <xf fontId="5" fillId="0" borderId="1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left" vertical="center" wrapText="1"/>
    </xf>
    <xf fontId="7" fillId="0" borderId="1" numFmtId="160" xfId="0" applyNumberFormat="1" applyFont="1" applyBorder="1" applyAlignment="1" applyProtection="1">
      <alignment horizontal="center" vertical="center" wrapText="1"/>
    </xf>
    <xf fontId="7" fillId="2" borderId="1" numFmtId="160" xfId="0" applyNumberFormat="1" applyFont="1" applyFill="1" applyBorder="1" applyAlignment="1">
      <alignment horizontal="center" vertical="center"/>
    </xf>
    <xf fontId="8" fillId="0" borderId="0" numFmtId="0" xfId="0" applyFont="1"/>
    <xf fontId="9" fillId="0" borderId="0" numFmtId="0" xfId="0" applyFont="1"/>
    <xf fontId="5" fillId="0" borderId="2" numFmtId="160" xfId="0" applyNumberFormat="1" applyFont="1" applyBorder="1" applyAlignment="1">
      <alignment horizontal="center" vertical="center" wrapText="1"/>
    </xf>
    <xf fontId="5" fillId="0" borderId="3" numFmtId="160" xfId="0" applyNumberFormat="1" applyFont="1" applyBorder="1" applyAlignment="1">
      <alignment horizontal="center" vertical="center" wrapText="1"/>
    </xf>
    <xf fontId="1" fillId="0" borderId="4" numFmtId="160" xfId="0" applyNumberFormat="1" applyFont="1" applyBorder="1" applyAlignment="1">
      <alignment horizontal="left" vertical="center" wrapText="1"/>
    </xf>
    <xf fontId="1" fillId="0" borderId="0" numFmtId="160" xfId="0" applyNumberFormat="1" applyFont="1" applyAlignment="1" applyProtection="1">
      <alignment horizontal="center" vertical="center" wrapText="1"/>
    </xf>
    <xf fontId="1" fillId="0" borderId="1" numFmtId="160" xfId="0" applyNumberFormat="1" applyFont="1" applyBorder="1" applyAlignment="1" applyProtection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/>
    </xf>
    <xf fontId="10" fillId="0" borderId="0" numFmtId="0" xfId="0" applyFont="1"/>
    <xf fontId="5" fillId="0" borderId="5" numFmtId="160" xfId="0" applyNumberFormat="1" applyFont="1" applyBorder="1" applyAlignment="1">
      <alignment horizontal="center" vertical="center" wrapText="1"/>
    </xf>
    <xf fontId="5" fillId="0" borderId="6" numFmtId="160" xfId="0" applyNumberFormat="1" applyFont="1" applyBorder="1" applyAlignment="1">
      <alignment horizontal="center" vertical="center" wrapText="1"/>
    </xf>
    <xf fontId="5" fillId="0" borderId="7" numFmtId="160" xfId="0" applyNumberFormat="1" applyFont="1" applyBorder="1" applyAlignment="1">
      <alignment horizontal="center" vertical="center" wrapText="1"/>
    </xf>
    <xf fontId="5" fillId="0" borderId="8" numFmtId="160" xfId="0" applyNumberFormat="1" applyFont="1" applyBorder="1" applyAlignment="1">
      <alignment horizontal="center" vertical="center" wrapText="1"/>
    </xf>
    <xf fontId="11" fillId="3" borderId="1" numFmtId="160" xfId="0" applyNumberFormat="1" applyFont="1" applyFill="1" applyBorder="1" applyAlignment="1">
      <alignment horizontal="left" vertical="center" wrapText="1"/>
    </xf>
    <xf fontId="11" fillId="3" borderId="1" numFmtId="160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>
      <alignment horizontal="center" vertical="center"/>
    </xf>
    <xf fontId="7" fillId="0" borderId="9" numFmtId="160" xfId="0" applyNumberFormat="1" applyFont="1" applyBorder="1" applyAlignment="1" applyProtection="1">
      <alignment horizontal="center" vertical="center" wrapText="1"/>
    </xf>
    <xf fontId="1" fillId="0" borderId="2" numFmtId="160" xfId="0" applyNumberFormat="1" applyFont="1" applyBorder="1" applyAlignment="1">
      <alignment horizontal="center" vertical="center" wrapText="1"/>
    </xf>
    <xf fontId="1" fillId="0" borderId="3" numFmtId="160" xfId="0" applyNumberFormat="1" applyFont="1" applyBorder="1" applyAlignment="1">
      <alignment horizontal="center" vertical="center" wrapText="1"/>
    </xf>
    <xf fontId="11" fillId="5" borderId="10" numFmtId="160" xfId="0" applyNumberFormat="1" applyFont="1" applyFill="1" applyBorder="1" applyAlignment="1">
      <alignment horizontal="left" vertical="center" wrapText="1"/>
    </xf>
    <xf fontId="11" fillId="0" borderId="1" numFmtId="160" xfId="0" applyNumberFormat="1" applyFont="1" applyBorder="1" applyAlignment="1" applyProtection="1">
      <alignment horizontal="center" vertical="center" wrapText="1"/>
    </xf>
    <xf fontId="11" fillId="0" borderId="1" numFmtId="4" xfId="0" applyNumberFormat="1" applyFont="1" applyBorder="1" applyAlignment="1" applyProtection="1">
      <alignment horizontal="center" vertical="center" wrapText="1"/>
    </xf>
    <xf fontId="11" fillId="2" borderId="1" numFmtId="4" xfId="0" applyNumberFormat="1" applyFont="1" applyFill="1" applyBorder="1" applyAlignment="1">
      <alignment horizontal="center" vertical="center"/>
    </xf>
    <xf fontId="12" fillId="0" borderId="0" numFmtId="0" xfId="0" applyFont="1"/>
    <xf fontId="1" fillId="0" borderId="5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>
      <alignment horizontal="center" vertical="center" wrapText="1"/>
    </xf>
    <xf fontId="1" fillId="5" borderId="4" numFmtId="160" xfId="0" applyNumberFormat="1" applyFont="1" applyFill="1" applyBorder="1" applyAlignment="1">
      <alignment horizontal="left" vertical="center" wrapText="1"/>
    </xf>
    <xf fontId="1" fillId="0" borderId="11" numFmtId="160" xfId="0" applyNumberFormat="1" applyFont="1" applyBorder="1" applyAlignment="1" applyProtection="1">
      <alignment horizontal="center" vertical="center" wrapText="1"/>
    </xf>
    <xf fontId="13" fillId="0" borderId="0" numFmtId="0" xfId="0" applyFont="1"/>
    <xf fontId="14" fillId="0" borderId="5" numFmtId="160" xfId="0" applyNumberFormat="1" applyFont="1" applyBorder="1" applyAlignment="1">
      <alignment horizontal="center" vertical="center" wrapText="1"/>
    </xf>
    <xf fontId="14" fillId="0" borderId="6" numFmtId="160" xfId="0" applyNumberFormat="1" applyFont="1" applyBorder="1" applyAlignment="1">
      <alignment horizontal="center" vertical="center" wrapText="1"/>
    </xf>
    <xf fontId="14" fillId="5" borderId="4" numFmtId="160" xfId="0" applyNumberFormat="1" applyFont="1" applyFill="1" applyBorder="1" applyAlignment="1">
      <alignment horizontal="left" vertical="center" wrapText="1"/>
    </xf>
    <xf fontId="14" fillId="0" borderId="1" numFmtId="160" xfId="0" applyNumberFormat="1" applyFont="1" applyBorder="1" applyAlignment="1" applyProtection="1">
      <alignment horizontal="center" vertical="center" wrapText="1"/>
    </xf>
    <xf fontId="14" fillId="2" borderId="1" numFmtId="160" xfId="0" applyNumberFormat="1" applyFont="1" applyFill="1" applyBorder="1" applyAlignment="1">
      <alignment horizontal="center" vertical="center"/>
    </xf>
    <xf fontId="1" fillId="0" borderId="9" numFmtId="160" xfId="0" applyNumberFormat="1" applyFont="1" applyBorder="1" applyAlignment="1" applyProtection="1">
      <alignment horizontal="center" vertical="center" wrapText="1"/>
    </xf>
    <xf fontId="14" fillId="0" borderId="9" numFmtId="160" xfId="0" applyNumberFormat="1" applyFont="1" applyBorder="1" applyAlignment="1" applyProtection="1">
      <alignment horizontal="center" vertical="center" wrapText="1"/>
    </xf>
    <xf fontId="11" fillId="0" borderId="12" numFmtId="160" xfId="0" applyNumberFormat="1" applyFont="1" applyBorder="1" applyAlignment="1" applyProtection="1">
      <alignment horizontal="center" vertical="center" wrapText="1"/>
    </xf>
    <xf fontId="14" fillId="0" borderId="7" numFmtId="160" xfId="0" applyNumberFormat="1" applyFont="1" applyBorder="1" applyAlignment="1">
      <alignment horizontal="center" vertical="center" wrapText="1"/>
    </xf>
    <xf fontId="14" fillId="0" borderId="8" numFmtId="160" xfId="0" applyNumberFormat="1" applyFont="1" applyBorder="1" applyAlignment="1">
      <alignment horizontal="center" vertical="center" wrapText="1"/>
    </xf>
    <xf fontId="14" fillId="0" borderId="4" numFmtId="160" xfId="0" applyNumberFormat="1" applyFont="1" applyBorder="1" applyAlignment="1">
      <alignment horizontal="left" vertical="center" wrapText="1"/>
    </xf>
    <xf fontId="2" fillId="2" borderId="0" numFmtId="0" xfId="0" applyFont="1" applyFill="1"/>
    <xf fontId="1" fillId="0" borderId="1" numFmtId="160" xfId="0" applyNumberFormat="1" applyFont="1" applyBorder="1" applyAlignment="1">
      <alignment horizontal="left" vertical="center" wrapText="1"/>
    </xf>
    <xf fontId="10" fillId="2" borderId="0" numFmtId="0" xfId="0" applyFont="1" applyFill="1"/>
    <xf fontId="1" fillId="0" borderId="7" numFmtId="160" xfId="0" applyNumberFormat="1" applyFont="1" applyBorder="1" applyAlignment="1">
      <alignment horizontal="center" vertical="center" wrapText="1"/>
    </xf>
    <xf fontId="1" fillId="0" borderId="8" numFmtId="160" xfId="0" applyNumberFormat="1" applyFont="1" applyBorder="1" applyAlignment="1">
      <alignment horizontal="center" vertical="center" wrapText="1"/>
    </xf>
    <xf fontId="5" fillId="0" borderId="9" numFmtId="3" xfId="0" applyNumberFormat="1" applyFont="1" applyBorder="1" applyAlignment="1">
      <alignment horizontal="center" vertical="center" wrapText="1"/>
    </xf>
    <xf fontId="5" fillId="0" borderId="9" numFmtId="160" xfId="0" applyNumberFormat="1" applyFont="1" applyBorder="1" applyAlignment="1">
      <alignment horizontal="left" vertical="center" wrapText="1"/>
    </xf>
    <xf fontId="1" fillId="0" borderId="13" numFmtId="160" xfId="0" applyNumberFormat="1" applyFont="1" applyBorder="1" applyAlignment="1">
      <alignment horizontal="center" vertical="center" wrapText="1"/>
    </xf>
    <xf fontId="1" fillId="0" borderId="14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 wrapText="1"/>
    </xf>
    <xf fontId="3" fillId="2" borderId="1" numFmtId="160" xfId="0" applyNumberFormat="1" applyFont="1" applyFill="1" applyBorder="1" applyAlignment="1">
      <alignment horizontal="center" vertical="center"/>
    </xf>
    <xf fontId="1" fillId="0" borderId="15" numFmtId="160" xfId="0" applyNumberFormat="1" applyFont="1" applyBorder="1" applyAlignment="1">
      <alignment horizontal="center" vertical="center" wrapText="1"/>
    </xf>
    <xf fontId="1" fillId="0" borderId="16" numFmtId="160" xfId="0" applyNumberFormat="1" applyFont="1" applyBorder="1" applyAlignment="1">
      <alignment horizontal="center" vertical="center" wrapText="1"/>
    </xf>
    <xf fontId="1" fillId="0" borderId="10" numFmtId="160" xfId="0" applyNumberFormat="1" applyFont="1" applyBorder="1" applyAlignment="1">
      <alignment horizontal="left" vertical="center" wrapText="1"/>
    </xf>
    <xf fontId="1" fillId="5" borderId="1" numFmtId="160" xfId="0" applyNumberFormat="1" applyFont="1" applyFill="1" applyBorder="1" applyAlignment="1" applyProtection="1">
      <alignment horizontal="center" vertical="center" wrapText="1"/>
    </xf>
    <xf fontId="1" fillId="0" borderId="4" numFmtId="160" xfId="0" applyNumberFormat="1" applyFont="1" applyBorder="1" applyAlignment="1" applyProtection="1">
      <alignment horizontal="center" vertical="center" wrapText="1"/>
    </xf>
    <xf fontId="5" fillId="0" borderId="7" numFmtId="160" xfId="0" applyNumberFormat="1" applyFont="1" applyBorder="1" applyAlignment="1">
      <alignment vertical="center" wrapText="1"/>
    </xf>
    <xf fontId="5" fillId="0" borderId="8" numFmtId="160" xfId="0" applyNumberFormat="1" applyFont="1" applyBorder="1" applyAlignment="1">
      <alignment vertical="center" wrapText="1"/>
    </xf>
    <xf fontId="5" fillId="0" borderId="9" numFmtId="160" xfId="0" applyNumberFormat="1" applyFont="1" applyBorder="1" applyAlignment="1">
      <alignment horizontal="center" vertical="center" wrapText="1"/>
    </xf>
    <xf fontId="15" fillId="0" borderId="0" numFmtId="0" xfId="0" applyFont="1"/>
    <xf fontId="1" fillId="0" borderId="12" numFmtId="160" xfId="0" applyNumberFormat="1" applyFont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>
      <alignment horizontal="left" vertical="center" wrapText="1"/>
    </xf>
    <xf fontId="16" fillId="4" borderId="11" numFmtId="160" xfId="0" applyNumberFormat="1" applyFont="1" applyFill="1" applyBorder="1" applyAlignment="1" applyProtection="1">
      <alignment horizontal="center" vertical="center" wrapText="1"/>
    </xf>
    <xf fontId="14" fillId="4" borderId="1" numFmtId="160" xfId="0" applyNumberFormat="1" applyFont="1" applyFill="1" applyBorder="1" applyAlignment="1" applyProtection="1">
      <alignment horizontal="center" vertical="center" wrapText="1"/>
    </xf>
    <xf fontId="14" fillId="4" borderId="1" numFmtId="160" xfId="0" applyNumberFormat="1" applyFont="1" applyFill="1" applyBorder="1" applyAlignment="1">
      <alignment horizontal="center" vertical="center"/>
    </xf>
    <xf fontId="1" fillId="0" borderId="1" numFmtId="160" xfId="0" applyNumberFormat="1" applyFont="1" applyBorder="1" applyAlignment="1">
      <alignment horizontal="center" vertical="center" wrapText="1"/>
    </xf>
    <xf fontId="1" fillId="0" borderId="17" numFmtId="160" xfId="0" applyNumberFormat="1" applyFont="1" applyBorder="1" applyAlignment="1" applyProtection="1">
      <alignment horizontal="center" vertical="center" wrapText="1"/>
    </xf>
    <xf fontId="1" fillId="2" borderId="4" numFmtId="160" xfId="0" applyNumberFormat="1" applyFont="1" applyFill="1" applyBorder="1" applyAlignment="1">
      <alignment horizontal="center" vertical="center"/>
    </xf>
    <xf fontId="1" fillId="0" borderId="3" numFmtId="160" xfId="0" applyNumberFormat="1" applyFont="1" applyBorder="1" applyAlignment="1">
      <alignment horizontal="left" vertical="center" wrapText="1"/>
    </xf>
    <xf fontId="1" fillId="5" borderId="12" numFmtId="160" xfId="0" applyNumberFormat="1" applyFont="1" applyFill="1" applyBorder="1" applyAlignment="1" applyProtection="1">
      <alignment horizontal="center" vertical="center" wrapText="1"/>
    </xf>
    <xf fontId="1" fillId="0" borderId="7" numFmtId="160" xfId="0" applyNumberFormat="1" applyFont="1" applyBorder="1" applyAlignment="1">
      <alignment vertical="center" wrapText="1"/>
    </xf>
    <xf fontId="1" fillId="0" borderId="8" numFmtId="160" xfId="0" applyNumberFormat="1" applyFont="1" applyBorder="1" applyAlignment="1">
      <alignment vertical="center" wrapText="1"/>
    </xf>
    <xf fontId="11" fillId="4" borderId="4" numFmtId="160" xfId="0" applyNumberFormat="1" applyFont="1" applyFill="1" applyBorder="1" applyAlignment="1">
      <alignment horizontal="left" vertical="center" wrapText="1"/>
    </xf>
    <xf fontId="11" fillId="0" borderId="17" numFmtId="160" xfId="0" applyNumberFormat="1" applyFont="1" applyBorder="1" applyAlignment="1" applyProtection="1">
      <alignment horizontal="center" vertical="center" wrapText="1"/>
    </xf>
    <xf fontId="16" fillId="4" borderId="12" numFmtId="160" xfId="0" applyNumberFormat="1" applyFont="1" applyFill="1" applyBorder="1" applyAlignment="1" applyProtection="1">
      <alignment horizontal="center" vertical="center" wrapText="1"/>
    </xf>
    <xf fontId="11" fillId="4" borderId="12" numFmtId="160" xfId="0" applyNumberFormat="1" applyFont="1" applyFill="1" applyBorder="1" applyAlignment="1" applyProtection="1">
      <alignment horizontal="center" vertical="center" wrapText="1"/>
    </xf>
    <xf fontId="11" fillId="4" borderId="4" numFmtId="160" xfId="0" applyNumberFormat="1" applyFont="1" applyFill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left" vertical="center" wrapText="1"/>
    </xf>
    <xf fontId="7" fillId="0" borderId="17" numFmtId="160" xfId="0" applyNumberFormat="1" applyFont="1" applyBorder="1" applyAlignment="1" applyProtection="1">
      <alignment horizontal="center" vertical="center" wrapText="1"/>
    </xf>
    <xf fontId="7" fillId="0" borderId="12" numFmtId="160" xfId="0" applyNumberFormat="1" applyFont="1" applyBorder="1" applyAlignment="1" applyProtection="1">
      <alignment horizontal="center" vertical="center" wrapText="1"/>
    </xf>
    <xf fontId="7" fillId="0" borderId="12" numFmtId="4" xfId="0" applyNumberFormat="1" applyFont="1" applyBorder="1" applyAlignment="1" applyProtection="1">
      <alignment horizontal="center" vertical="center" wrapText="1"/>
    </xf>
    <xf fontId="7" fillId="2" borderId="4" numFmtId="160" xfId="0" applyNumberFormat="1" applyFont="1" applyFill="1" applyBorder="1" applyAlignment="1">
      <alignment horizontal="center" vertical="center"/>
    </xf>
    <xf fontId="1" fillId="0" borderId="1" numFmtId="4" xfId="0" applyNumberFormat="1" applyFont="1" applyBorder="1" applyAlignment="1" applyProtection="1">
      <alignment horizontal="center" vertical="center" wrapText="1"/>
    </xf>
    <xf fontId="1" fillId="5" borderId="0" numFmtId="160" xfId="0" applyNumberFormat="1" applyFont="1" applyFill="1" applyAlignment="1" applyProtection="1">
      <alignment horizontal="center" vertical="center" wrapText="1"/>
    </xf>
    <xf fontId="7" fillId="5" borderId="1" numFmtId="160" xfId="0" applyNumberFormat="1" applyFont="1" applyFill="1" applyBorder="1" applyAlignment="1" applyProtection="1">
      <alignment horizontal="center" vertical="center" wrapText="1"/>
    </xf>
    <xf fontId="1" fillId="0" borderId="11" numFmtId="160" xfId="0" applyNumberFormat="1" applyFont="1" applyBorder="1" applyAlignment="1">
      <alignment horizontal="left" vertical="center" wrapText="1"/>
    </xf>
    <xf fontId="7" fillId="0" borderId="1" numFmtId="4" xfId="0" applyNumberFormat="1" applyFont="1" applyBorder="1" applyAlignment="1" applyProtection="1">
      <alignment horizontal="center" vertical="center" wrapText="1"/>
    </xf>
    <xf fontId="7" fillId="2" borderId="1" numFmtId="4" xfId="0" applyNumberFormat="1" applyFont="1" applyFill="1" applyBorder="1" applyAlignment="1">
      <alignment horizontal="center" vertical="center"/>
    </xf>
    <xf fontId="1" fillId="2" borderId="1" numFmtId="4" xfId="0" applyNumberFormat="1" applyFont="1" applyFill="1" applyBorder="1" applyAlignment="1">
      <alignment horizontal="center" vertical="center"/>
    </xf>
    <xf fontId="1" fillId="5" borderId="17" numFmtId="160" xfId="0" applyNumberFormat="1" applyFont="1" applyFill="1" applyBorder="1" applyAlignment="1" applyProtection="1">
      <alignment horizontal="center" vertical="center" wrapText="1"/>
    </xf>
    <xf fontId="5" fillId="0" borderId="18" numFmtId="160" xfId="0" applyNumberFormat="1" applyFont="1" applyBorder="1" applyAlignment="1">
      <alignment horizontal="center" vertical="center" wrapText="1"/>
    </xf>
    <xf fontId="5" fillId="0" borderId="19" numFmtId="160" xfId="0" applyNumberFormat="1" applyFont="1" applyBorder="1" applyAlignment="1">
      <alignment horizontal="left" vertical="center" wrapText="1"/>
    </xf>
    <xf fontId="5" fillId="0" borderId="4" numFmtId="160" xfId="0" applyNumberFormat="1" applyFont="1" applyBorder="1" applyAlignment="1">
      <alignment horizontal="left" vertical="center" wrapText="1"/>
    </xf>
    <xf fontId="11" fillId="4" borderId="3" numFmtId="160" xfId="0" applyNumberFormat="1" applyFont="1" applyFill="1" applyBorder="1" applyAlignment="1">
      <alignment horizontal="left" vertical="center" wrapText="1"/>
    </xf>
    <xf fontId="17" fillId="0" borderId="0" numFmtId="0" xfId="0" applyFont="1"/>
    <xf fontId="1" fillId="0" borderId="1" numFmtId="160" xfId="0" applyNumberFormat="1" applyFont="1" applyBorder="1" applyAlignment="1">
      <alignment horizontal="center" vertical="center"/>
    </xf>
    <xf fontId="18" fillId="0" borderId="1" numFmtId="160" xfId="0" applyNumberFormat="1" applyFont="1" applyBorder="1" applyAlignment="1">
      <alignment horizontal="left" vertical="center" wrapText="1"/>
    </xf>
    <xf fontId="16" fillId="4" borderId="1" numFmtId="160" xfId="0" applyNumberFormat="1" applyFont="1" applyFill="1" applyBorder="1" applyAlignment="1" applyProtection="1">
      <alignment horizontal="center" vertical="center" wrapText="1"/>
    </xf>
    <xf fontId="1" fillId="0" borderId="8" numFmtId="160" xfId="0" applyNumberFormat="1" applyFont="1" applyBorder="1" applyAlignment="1">
      <alignment horizontal="left" vertical="center" wrapText="1"/>
    </xf>
    <xf fontId="19" fillId="0" borderId="0" numFmtId="0" xfId="0" applyFont="1"/>
    <xf fontId="20" fillId="2" borderId="0" numFmtId="0" xfId="0" applyFont="1" applyFill="1"/>
    <xf fontId="21" fillId="0" borderId="1" numFmtId="160" xfId="0" applyNumberFormat="1" applyFont="1" applyBorder="1" applyAlignment="1" applyProtection="1">
      <alignment horizontal="center" vertical="center" wrapText="1"/>
    </xf>
    <xf fontId="5" fillId="0" borderId="17" numFmtId="160" xfId="0" applyNumberFormat="1" applyFont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 applyProtection="1">
      <alignment horizontal="center" vertical="center" wrapText="1"/>
    </xf>
    <xf fontId="5" fillId="2" borderId="1" numFmtId="160" xfId="0" applyNumberFormat="1" applyFont="1" applyFill="1" applyBorder="1" applyAlignment="1">
      <alignment horizontal="center" vertical="center"/>
    </xf>
    <xf fontId="5" fillId="0" borderId="20" numFmtId="160" xfId="0" applyNumberFormat="1" applyFont="1" applyBorder="1" applyAlignment="1">
      <alignment horizontal="center" vertical="center" wrapText="1"/>
    </xf>
    <xf fontId="22" fillId="0" borderId="1" numFmtId="160" xfId="0" applyNumberFormat="1" applyFont="1" applyBorder="1" applyAlignment="1" applyProtection="1">
      <alignment horizontal="center" vertical="center" wrapText="1"/>
    </xf>
    <xf fontId="5" fillId="0" borderId="0" numFmtId="160" xfId="0" applyNumberFormat="1" applyFont="1" applyAlignment="1">
      <alignment horizontal="center" vertical="center" wrapText="1"/>
    </xf>
    <xf fontId="5" fillId="0" borderId="9" numFmtId="160" xfId="0" applyNumberFormat="1" applyFont="1" applyBorder="1" applyAlignment="1" applyProtection="1">
      <alignment horizontal="center" vertical="center" wrapText="1"/>
    </xf>
    <xf fontId="22" fillId="0" borderId="9" numFmtId="160" xfId="0" applyNumberFormat="1" applyFont="1" applyBorder="1" applyAlignment="1" applyProtection="1">
      <alignment horizontal="center" vertical="center" wrapText="1"/>
    </xf>
    <xf fontId="1" fillId="2" borderId="9" numFmtId="160" xfId="0" applyNumberFormat="1" applyFont="1" applyFill="1" applyBorder="1" applyAlignment="1">
      <alignment horizontal="center" vertical="center"/>
    </xf>
    <xf fontId="4" fillId="0" borderId="21" numFmtId="160" xfId="0" applyNumberFormat="1" applyFont="1" applyBorder="1" applyAlignment="1">
      <alignment horizontal="center" vertical="center" wrapText="1"/>
    </xf>
    <xf fontId="4" fillId="0" borderId="22" numFmtId="160" xfId="0" applyNumberFormat="1" applyFont="1" applyBorder="1" applyAlignment="1">
      <alignment horizontal="center" vertical="center" wrapText="1"/>
    </xf>
    <xf fontId="7" fillId="0" borderId="22" numFmtId="160" xfId="0" applyNumberFormat="1" applyFont="1" applyBorder="1" applyAlignment="1" applyProtection="1">
      <alignment horizontal="center" vertical="center" wrapText="1"/>
    </xf>
    <xf fontId="7" fillId="2" borderId="23" numFmtId="160" xfId="0" applyNumberFormat="1" applyFont="1" applyFill="1" applyBorder="1" applyAlignment="1">
      <alignment horizontal="center" vertical="center"/>
    </xf>
    <xf fontId="4" fillId="4" borderId="11" numFmtId="160" xfId="0" applyNumberFormat="1" applyFont="1" applyFill="1" applyBorder="1" applyAlignment="1">
      <alignment horizontal="center" vertical="center" wrapText="1"/>
    </xf>
    <xf fontId="23" fillId="0" borderId="11" numFmtId="160" xfId="0" applyNumberFormat="1" applyFont="1" applyBorder="1" applyAlignment="1" applyProtection="1">
      <alignment horizontal="center" vertical="center" wrapText="1"/>
    </xf>
    <xf fontId="7" fillId="4" borderId="11" numFmtId="160" xfId="0" applyNumberFormat="1" applyFont="1" applyFill="1" applyBorder="1" applyAlignment="1" applyProtection="1">
      <alignment horizontal="center" vertical="center" wrapText="1"/>
    </xf>
    <xf fontId="7" fillId="4" borderId="11" numFmtId="160" xfId="0" applyNumberFormat="1" applyFont="1" applyFill="1" applyBorder="1" applyAlignment="1">
      <alignment horizontal="center" vertical="center"/>
    </xf>
    <xf fontId="24" fillId="0" borderId="1" numFmtId="160" xfId="0" applyNumberFormat="1" applyFont="1" applyBorder="1" applyAlignment="1">
      <alignment horizontal="center" vertical="center" wrapText="1"/>
    </xf>
    <xf fontId="25" fillId="0" borderId="1" numFmtId="160" xfId="0" applyNumberFormat="1" applyFont="1" applyBorder="1" applyAlignment="1" applyProtection="1">
      <alignment horizontal="center" vertical="center" wrapText="1"/>
    </xf>
    <xf fontId="0" fillId="0" borderId="0" numFmtId="160" xfId="0" applyNumberFormat="1"/>
    <xf fontId="26" fillId="0" borderId="0" numFmtId="0" xfId="0" applyFont="1"/>
    <xf fontId="24" fillId="0" borderId="9" numFmtId="160" xfId="0" applyNumberFormat="1" applyFont="1" applyBorder="1" applyAlignment="1">
      <alignment horizontal="center" vertical="center" wrapText="1"/>
    </xf>
    <xf fontId="27" fillId="0" borderId="9" numFmtId="160" xfId="0" applyNumberFormat="1" applyFont="1" applyBorder="1" applyAlignment="1">
      <alignment horizontal="left" vertical="center" wrapText="1"/>
    </xf>
    <xf fontId="25" fillId="0" borderId="9" numFmtId="160" xfId="0" applyNumberFormat="1" applyFont="1" applyBorder="1" applyAlignment="1" applyProtection="1">
      <alignment horizontal="center" vertical="center" wrapText="1"/>
    </xf>
    <xf fontId="27" fillId="0" borderId="9" numFmtId="160" xfId="0" applyNumberFormat="1" applyFont="1" applyBorder="1" applyAlignment="1" applyProtection="1">
      <alignment horizontal="center" vertical="center" wrapText="1"/>
    </xf>
    <xf fontId="27" fillId="0" borderId="9" numFmtId="160" xfId="0" applyNumberFormat="1" applyFont="1" applyBorder="1" applyAlignment="1">
      <alignment horizontal="center" vertical="center"/>
    </xf>
    <xf fontId="28" fillId="0" borderId="21" numFmtId="160" xfId="0" applyNumberFormat="1" applyFont="1" applyBorder="1" applyAlignment="1">
      <alignment horizontal="center" vertical="center" wrapText="1"/>
    </xf>
    <xf fontId="28" fillId="0" borderId="22" numFmtId="160" xfId="0" applyNumberFormat="1" applyFont="1" applyBorder="1" applyAlignment="1">
      <alignment horizontal="center" vertical="center" wrapText="1"/>
    </xf>
    <xf fontId="29" fillId="0" borderId="22" numFmtId="160" xfId="0" applyNumberFormat="1" applyFont="1" applyBorder="1" applyAlignment="1" applyProtection="1">
      <alignment horizontal="center" vertical="center" wrapText="1"/>
    </xf>
    <xf fontId="29" fillId="2" borderId="23" numFmtId="160" xfId="0" applyNumberFormat="1" applyFont="1" applyFill="1" applyBorder="1" applyAlignment="1">
      <alignment horizontal="center" vertical="center"/>
    </xf>
    <xf fontId="28" fillId="4" borderId="11" numFmtId="160" xfId="0" applyNumberFormat="1" applyFont="1" applyFill="1" applyBorder="1" applyAlignment="1">
      <alignment horizontal="center" vertical="center" wrapText="1"/>
    </xf>
    <xf fontId="30" fillId="0" borderId="11" numFmtId="160" xfId="0" applyNumberFormat="1" applyFont="1" applyBorder="1" applyAlignment="1" applyProtection="1">
      <alignment horizontal="center" vertical="center" wrapText="1"/>
    </xf>
    <xf fontId="29" fillId="4" borderId="11" numFmtId="160" xfId="0" applyNumberFormat="1" applyFont="1" applyFill="1" applyBorder="1" applyAlignment="1" applyProtection="1">
      <alignment horizontal="center" vertical="center" wrapText="1"/>
    </xf>
    <xf fontId="29" fillId="4" borderId="11" numFmtId="160" xfId="0" applyNumberFormat="1" applyFont="1" applyFill="1" applyBorder="1" applyAlignment="1">
      <alignment horizontal="center" vertical="center"/>
    </xf>
    <xf fontId="31" fillId="0" borderId="1" numFmtId="160" xfId="0" applyNumberFormat="1" applyFont="1" applyBorder="1" applyAlignment="1">
      <alignment horizontal="center"/>
    </xf>
    <xf fontId="31" fillId="0" borderId="1" numFmtId="160" xfId="0" applyNumberFormat="1" applyFont="1" applyBorder="1" applyAlignment="1">
      <alignment horizontal="left"/>
    </xf>
    <xf fontId="32" fillId="0" borderId="1" numFmtId="160" xfId="0" applyNumberFormat="1" applyFont="1" applyBorder="1" applyAlignment="1" applyProtection="1">
      <alignment horizontal="center" vertical="center" wrapText="1"/>
    </xf>
    <xf fontId="31" fillId="0" borderId="1" numFmtId="160" xfId="0" applyNumberFormat="1" applyFont="1" applyBorder="1" applyAlignment="1">
      <alignment horizontal="left" vertical="center" wrapText="1"/>
    </xf>
    <xf fontId="29" fillId="0" borderId="1" numFmtId="160" xfId="0" applyNumberFormat="1" applyFont="1" applyBorder="1" applyAlignment="1" applyProtection="1">
      <alignment horizontal="center" vertical="center" wrapText="1"/>
    </xf>
    <xf fontId="29" fillId="2" borderId="1" numFmtId="160" xfId="0" applyNumberFormat="1" applyFont="1" applyFill="1" applyBorder="1" applyAlignment="1">
      <alignment horizontal="center" vertical="center"/>
    </xf>
    <xf fontId="30" fillId="0" borderId="1" numFmtId="160" xfId="0" applyNumberFormat="1" applyFont="1" applyBorder="1" applyAlignment="1" applyProtection="1">
      <alignment horizontal="center" vertical="center" wrapText="1"/>
    </xf>
    <xf fontId="29" fillId="0" borderId="1" numFmtId="160" xfId="0" applyNumberFormat="1" applyFont="1" applyBorder="1" applyAlignment="1">
      <alignment horizontal="center" vertical="center"/>
    </xf>
    <xf fontId="31" fillId="4" borderId="1" numFmtId="160" xfId="0" applyNumberFormat="1" applyFont="1" applyFill="1" applyBorder="1" applyAlignment="1">
      <alignment horizontal="left" vertical="center" wrapText="1"/>
    </xf>
    <xf fontId="29" fillId="4" borderId="1" numFmtId="160" xfId="0" applyNumberFormat="1" applyFont="1" applyFill="1" applyBorder="1" applyAlignment="1" applyProtection="1">
      <alignment horizontal="center" vertical="center" wrapText="1"/>
    </xf>
    <xf fontId="29" fillId="4" borderId="1" numFmtId="160" xfId="0" applyNumberFormat="1" applyFont="1" applyFill="1" applyBorder="1" applyAlignment="1">
      <alignment horizontal="center" vertical="center"/>
    </xf>
    <xf fontId="31" fillId="0" borderId="7" numFmtId="160" xfId="0" applyNumberFormat="1" applyFont="1" applyBorder="1"/>
    <xf fontId="31" fillId="0" borderId="8" numFmtId="160" xfId="0" applyNumberFormat="1" applyFont="1" applyBorder="1"/>
    <xf fontId="31" fillId="4" borderId="11" numFmtId="160" xfId="0" applyNumberFormat="1" applyFont="1" applyFill="1" applyBorder="1" applyAlignment="1">
      <alignment horizontal="left" vertical="center" wrapText="1"/>
    </xf>
    <xf fontId="29" fillId="0" borderId="11" numFmtId="160" xfId="0" applyNumberFormat="1" applyFont="1" applyBorder="1" applyAlignment="1" applyProtection="1">
      <alignment horizontal="center" vertical="center" wrapText="1"/>
    </xf>
    <xf fontId="29" fillId="0" borderId="11" numFmtId="4" xfId="0" applyNumberFormat="1" applyFont="1" applyBorder="1" applyAlignment="1" applyProtection="1">
      <alignment horizontal="center" vertical="center" wrapText="1"/>
    </xf>
    <xf fontId="1" fillId="2" borderId="0" numFmtId="160" xfId="0" applyNumberFormat="1" applyFont="1" applyFill="1" applyAlignment="1">
      <alignment horizontal="left"/>
    </xf>
    <xf fontId="1" fillId="0" borderId="24" numFmtId="160" xfId="0" applyNumberFormat="1" applyFont="1" applyBorder="1" applyAlignment="1">
      <alignment horizontal="left"/>
    </xf>
    <xf fontId="1" fillId="0" borderId="0" numFmtId="160" xfId="0" applyNumberFormat="1" applyFont="1" applyAlignment="1">
      <alignment horizontal="left"/>
    </xf>
    <xf fontId="1" fillId="0" borderId="24" numFmtId="4" xfId="0" applyNumberFormat="1" applyFont="1" applyBorder="1" applyAlignment="1">
      <alignment horizontal="left"/>
    </xf>
    <xf fontId="1" fillId="2" borderId="24" numFmtId="160" xfId="0" applyNumberFormat="1" applyFont="1" applyFill="1" applyBorder="1" applyAlignment="1">
      <alignment horizontal="left"/>
    </xf>
    <xf fontId="33" fillId="0" borderId="0" numFmtId="160" xfId="0" applyNumberFormat="1" applyFont="1" applyAlignment="1">
      <alignment horizontal="left" wrapText="1"/>
    </xf>
    <xf fontId="10" fillId="0" borderId="0" numFmtId="160" xfId="0" applyNumberFormat="1" applyFont="1" applyAlignment="1">
      <alignment horizontal="left" wrapText="1"/>
    </xf>
    <xf fontId="2" fillId="0" borderId="0" numFmtId="160" xfId="0" applyNumberFormat="1" applyFont="1" applyAlignment="1">
      <alignment horizontal="left" wrapText="1"/>
    </xf>
    <xf fontId="10" fillId="0" borderId="0" numFmtId="4" xfId="0" applyNumberFormat="1" applyFont="1" applyAlignment="1">
      <alignment horizontal="left" wrapText="1"/>
    </xf>
    <xf fontId="1" fillId="0" borderId="0" numFmtId="0" xfId="0" applyFont="1"/>
    <xf fontId="1" fillId="0" borderId="0" numFmtId="0" xfId="0" applyFont="1" applyAlignment="1">
      <alignment wrapText="1"/>
    </xf>
    <xf fontId="1" fillId="0" borderId="0" numFmtId="160" xfId="0" applyNumberFormat="1" applyFont="1" applyAlignment="1">
      <alignment wrapText="1"/>
    </xf>
    <xf fontId="1" fillId="0" borderId="0" numFmtId="4" xfId="0" applyNumberFormat="1" applyFont="1" applyAlignment="1">
      <alignment wrapText="1"/>
    </xf>
    <xf fontId="1" fillId="0" borderId="0" numFmtId="160" xfId="0" applyNumberFormat="1" applyFont="1" applyAlignment="1">
      <alignment horizontal="center"/>
    </xf>
    <xf fontId="2" fillId="0" borderId="0" numFmtId="160" xfId="0" applyNumberFormat="1" applyFont="1" applyProtection="1"/>
    <xf fontId="2" fillId="0" borderId="0" numFmtId="4" xfId="0" applyNumberFormat="1" applyFont="1" applyProtection="1"/>
    <xf fontId="2" fillId="2" borderId="0" numFmtId="160" xfId="0" applyNumberFormat="1" applyFont="1" applyFill="1" applyProtection="1"/>
    <xf fontId="3" fillId="0" borderId="0" numFmtId="160" xfId="0" applyNumberFormat="1" applyFont="1" applyAlignment="1" applyProtection="1">
      <alignment horizontal="center" vertical="center" wrapText="1"/>
    </xf>
    <xf fontId="1" fillId="2" borderId="1" numFmtId="160" xfId="0" applyNumberFormat="1" applyFont="1" applyFill="1" applyBorder="1"/>
    <xf fontId="2" fillId="2" borderId="1" numFmtId="160" xfId="0" applyNumberFormat="1" applyFont="1" applyFill="1" applyBorder="1"/>
    <xf fontId="2" fillId="0" borderId="11" numFmtId="160" xfId="0" applyNumberFormat="1" applyFont="1" applyBorder="1" applyProtection="1"/>
    <xf fontId="2" fillId="0" borderId="1" numFmtId="160" xfId="0" applyNumberFormat="1" applyFont="1" applyBorder="1" applyProtection="1"/>
    <xf fontId="2" fillId="0" borderId="1" numFmtId="4" xfId="0" applyNumberFormat="1" applyFont="1" applyBorder="1" applyProtection="1"/>
    <xf fontId="2" fillId="2" borderId="1" numFmtId="160" xfId="0" applyNumberFormat="1" applyFont="1" applyFill="1" applyBorder="1" applyProtection="1"/>
    <xf fontId="5" fillId="2" borderId="1" numFmtId="160" xfId="0" applyNumberFormat="1" applyFont="1" applyFill="1" applyBorder="1" applyAlignment="1">
      <alignment horizontal="center" vertical="center" wrapText="1"/>
    </xf>
    <xf fontId="28" fillId="6" borderId="17" numFmtId="160" xfId="0" applyNumberFormat="1" applyFont="1" applyFill="1" applyBorder="1" applyAlignment="1">
      <alignment horizontal="center" vertical="center" wrapText="1"/>
    </xf>
    <xf fontId="28" fillId="6" borderId="10" numFmtId="160" xfId="0" applyNumberFormat="1" applyFont="1" applyFill="1" applyBorder="1" applyAlignment="1">
      <alignment horizontal="center" vertical="center" wrapText="1"/>
    </xf>
    <xf fontId="28" fillId="6" borderId="4" numFmtId="160" xfId="0" applyNumberFormat="1" applyFont="1" applyFill="1" applyBorder="1" applyAlignment="1">
      <alignment horizontal="center" vertical="center" wrapText="1"/>
    </xf>
    <xf fontId="31" fillId="0" borderId="1" numFmtId="160" xfId="0" applyNumberFormat="1" applyFont="1" applyBorder="1" applyAlignment="1">
      <alignment horizontal="right" vertical="center"/>
    </xf>
    <xf fontId="31" fillId="0" borderId="1" numFmtId="4" xfId="0" applyNumberFormat="1" applyFont="1" applyBorder="1" applyAlignment="1">
      <alignment vertical="center" wrapText="1"/>
    </xf>
    <xf fontId="31" fillId="6" borderId="1" numFmtId="160" xfId="0" applyNumberFormat="1" applyFont="1" applyFill="1" applyBorder="1" applyAlignment="1">
      <alignment vertical="center" wrapText="1"/>
    </xf>
    <xf fontId="31" fillId="6" borderId="1" numFmtId="160" xfId="0" applyNumberFormat="1" applyFont="1" applyFill="1" applyBorder="1" applyAlignment="1">
      <alignment horizontal="center"/>
    </xf>
    <xf fontId="31" fillId="6" borderId="17" numFmtId="160" xfId="0" applyNumberFormat="1" applyFont="1" applyFill="1" applyBorder="1" applyAlignment="1">
      <alignment horizontal="left"/>
    </xf>
    <xf fontId="2" fillId="0" borderId="10" numFmtId="160" xfId="0" applyNumberFormat="1" applyFont="1" applyBorder="1" applyAlignment="1">
      <alignment horizontal="left"/>
    </xf>
    <xf fontId="5" fillId="0" borderId="1" numFmtId="4" xfId="0" applyNumberFormat="1" applyFont="1" applyBorder="1" applyAlignment="1">
      <alignment vertical="center" wrapText="1"/>
    </xf>
    <xf fontId="5" fillId="6" borderId="1" numFmtId="160" xfId="0" applyNumberFormat="1" applyFont="1" applyFill="1" applyBorder="1" applyAlignment="1">
      <alignment vertical="center" wrapText="1"/>
    </xf>
    <xf fontId="31" fillId="6" borderId="1" numFmtId="160" xfId="0" applyNumberFormat="1" applyFont="1" applyFill="1" applyBorder="1" applyAlignment="1">
      <alignment horizontal="left" vertical="center" wrapText="1"/>
    </xf>
    <xf fontId="31" fillId="0" borderId="1" numFmtId="160" xfId="0" applyNumberFormat="1" applyFont="1" applyBorder="1" applyAlignment="1">
      <alignment horizontal="right" vertical="center" wrapText="1"/>
    </xf>
    <xf fontId="2" fillId="2" borderId="0" numFmtId="4" xfId="0" applyNumberFormat="1" applyFont="1" applyFill="1" applyProtection="1"/>
    <xf fontId="0" fillId="2" borderId="0" numFmtId="16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10" workbookViewId="0">
      <pane xSplit="3" ySplit="5" topLeftCell="D6" activePane="bottomRight" state="frozen"/>
      <selection activeCell="J11" activeCellId="0" sqref="J11"/>
    </sheetView>
  </sheetViews>
  <sheetFormatPr defaultRowHeight="12.75" customHeight="1"/>
  <cols>
    <col customWidth="1" min="1" max="1" style="1" width="7.28515625"/>
    <col customWidth="1" min="2" max="2" style="2" width="25.7109375"/>
    <col customWidth="1" min="3" max="3" style="2" width="47.140625"/>
    <col customWidth="1" min="4" max="4" style="3" width="14.28515625"/>
    <col customWidth="1" min="5" max="6" style="3" width="14"/>
    <col customWidth="1" min="7" max="7" style="4" width="9"/>
    <col customWidth="1" min="8" max="8" style="2" width="9"/>
    <col customWidth="1" min="9" max="9" style="5" width="10.5703125"/>
    <col customWidth="1" min="10" max="10" width="13.42578125"/>
  </cols>
  <sheetData>
    <row r="1" ht="15.75" customHeight="1">
      <c r="A1" s="6"/>
      <c r="B1" s="3"/>
      <c r="C1" s="3"/>
      <c r="H1" s="3"/>
      <c r="I1" s="7" t="s">
        <v>0</v>
      </c>
    </row>
    <row r="2" ht="15.75" customHeight="1">
      <c r="A2" s="6"/>
      <c r="B2" s="3"/>
      <c r="C2" s="3"/>
      <c r="H2" s="3"/>
      <c r="I2" s="7" t="s">
        <v>1</v>
      </c>
    </row>
    <row r="3" s="8" customFormat="1" ht="20.25" customHeight="1">
      <c r="A3" s="9" t="s">
        <v>2</v>
      </c>
      <c r="B3" s="9"/>
      <c r="C3" s="9"/>
      <c r="D3" s="9"/>
      <c r="E3" s="9"/>
      <c r="F3" s="9"/>
      <c r="G3" s="10"/>
      <c r="H3" s="9"/>
      <c r="I3" s="9"/>
    </row>
    <row r="4" s="8" customFormat="1" ht="15" customHeight="1">
      <c r="A4" s="6"/>
      <c r="B4" s="11"/>
      <c r="C4" s="11"/>
      <c r="D4" s="12"/>
      <c r="E4" s="12"/>
      <c r="F4" s="6"/>
      <c r="G4" s="4"/>
      <c r="H4" s="3"/>
      <c r="I4" s="13" t="s">
        <v>3</v>
      </c>
    </row>
    <row r="5" s="8" customFormat="1" ht="88.5" customHeight="1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6" t="s">
        <v>10</v>
      </c>
      <c r="H5" s="14" t="s">
        <v>11</v>
      </c>
      <c r="I5" s="14" t="s">
        <v>12</v>
      </c>
    </row>
    <row r="6" s="17" customFormat="1" ht="48" customHeight="1">
      <c r="A6" s="18" t="s">
        <v>13</v>
      </c>
      <c r="B6" s="19" t="s">
        <v>14</v>
      </c>
      <c r="C6" s="19" t="s">
        <v>15</v>
      </c>
      <c r="D6" s="20">
        <f>D7+D8</f>
        <v>624739.26800000004</v>
      </c>
      <c r="E6" s="20">
        <f>E7+E8</f>
        <v>151069.91</v>
      </c>
      <c r="F6" s="20">
        <f>F7+F8</f>
        <v>129856.996</v>
      </c>
      <c r="G6" s="20">
        <f t="shared" ref="G6:G7" si="0">F6/E6*100</f>
        <v>85.958213650885213</v>
      </c>
      <c r="H6" s="20">
        <f t="shared" ref="H6:H68" si="1">F6/D6*100</f>
        <v>20.785790593204716</v>
      </c>
      <c r="I6" s="21">
        <f t="shared" ref="I6:I9" si="2">G6-95</f>
        <v>-9.041786349114787</v>
      </c>
      <c r="J6" s="22"/>
    </row>
    <row r="7" s="23" customFormat="1" ht="18" customHeight="1">
      <c r="A7" s="24"/>
      <c r="B7" s="25"/>
      <c r="C7" s="26" t="s">
        <v>16</v>
      </c>
      <c r="D7" s="27">
        <v>624739.26800000004</v>
      </c>
      <c r="E7" s="28">
        <v>151069.91</v>
      </c>
      <c r="F7" s="27">
        <v>129856.996</v>
      </c>
      <c r="G7" s="28">
        <f t="shared" si="0"/>
        <v>85.958213650885213</v>
      </c>
      <c r="H7" s="28">
        <f t="shared" si="1"/>
        <v>20.785790593204716</v>
      </c>
      <c r="I7" s="29">
        <f t="shared" si="2"/>
        <v>-9.041786349114787</v>
      </c>
    </row>
    <row r="8" s="30" customFormat="1" ht="27" hidden="1" customHeight="1">
      <c r="A8" s="31"/>
      <c r="B8" s="32"/>
      <c r="C8" s="26" t="s">
        <v>17</v>
      </c>
      <c r="D8" s="28"/>
      <c r="E8" s="28"/>
      <c r="F8" s="28"/>
      <c r="G8" s="28"/>
      <c r="H8" s="28" t="e">
        <f t="shared" si="1"/>
        <v>#DIV/0!</v>
      </c>
      <c r="I8" s="29">
        <f t="shared" si="2"/>
        <v>-95</v>
      </c>
    </row>
    <row r="9" s="17" customFormat="1" ht="21.75" customHeight="1">
      <c r="A9" s="33"/>
      <c r="B9" s="34"/>
      <c r="C9" s="35" t="s">
        <v>18</v>
      </c>
      <c r="D9" s="36">
        <v>260000</v>
      </c>
      <c r="E9" s="36">
        <v>0</v>
      </c>
      <c r="F9" s="36">
        <v>0</v>
      </c>
      <c r="G9" s="37"/>
      <c r="H9" s="37">
        <f t="shared" si="1"/>
        <v>0</v>
      </c>
      <c r="I9" s="38">
        <f t="shared" si="2"/>
        <v>-95</v>
      </c>
    </row>
    <row r="10" s="8" customFormat="1" ht="30" customHeight="1">
      <c r="A10" s="18" t="s">
        <v>19</v>
      </c>
      <c r="B10" s="19" t="s">
        <v>20</v>
      </c>
      <c r="C10" s="19" t="s">
        <v>21</v>
      </c>
      <c r="D10" s="39">
        <f>D11+D18+D21</f>
        <v>422847.39600000001</v>
      </c>
      <c r="E10" s="39">
        <f>E11+E18+E21</f>
        <v>176023.97900000002</v>
      </c>
      <c r="F10" s="39">
        <f>F11+F18+F21</f>
        <v>173772.87200000003</v>
      </c>
      <c r="G10" s="20">
        <f t="shared" ref="G10:G73" si="3">F10/E10*100</f>
        <v>98.721136169748789</v>
      </c>
      <c r="H10" s="20">
        <f t="shared" si="1"/>
        <v>41.095883206053848</v>
      </c>
      <c r="I10" s="21">
        <f t="shared" ref="I10:I73" si="4">G10-95</f>
        <v>3.7211361697487888</v>
      </c>
      <c r="J10" s="22"/>
    </row>
    <row r="11" s="8" customFormat="1" ht="27.75" customHeight="1">
      <c r="A11" s="40"/>
      <c r="B11" s="41"/>
      <c r="C11" s="42" t="s">
        <v>22</v>
      </c>
      <c r="D11" s="43">
        <f>D12+D13+D14+D15+D16+D17</f>
        <v>359024.90000000002</v>
      </c>
      <c r="E11" s="43">
        <f>E12+E13+E14+E15+E16+E17</f>
        <v>175940.87900000002</v>
      </c>
      <c r="F11" s="43">
        <f>F12+F13+F14+F15+F16+F17</f>
        <v>173689.77200000003</v>
      </c>
      <c r="G11" s="44">
        <f t="shared" si="3"/>
        <v>98.72053213966268</v>
      </c>
      <c r="H11" s="43">
        <f t="shared" si="1"/>
        <v>48.378196609761609</v>
      </c>
      <c r="I11" s="45">
        <f t="shared" si="4"/>
        <v>3.72053213966268</v>
      </c>
      <c r="J11" s="46"/>
    </row>
    <row r="12" s="8" customFormat="1" ht="18.75" hidden="1" customHeight="1">
      <c r="A12" s="47"/>
      <c r="B12" s="48"/>
      <c r="C12" s="49" t="s">
        <v>23</v>
      </c>
      <c r="D12" s="50">
        <v>191534.70000000001</v>
      </c>
      <c r="E12" s="50">
        <v>90863.323000000004</v>
      </c>
      <c r="F12" s="50">
        <v>89109.803</v>
      </c>
      <c r="G12" s="28">
        <f t="shared" si="3"/>
        <v>98.070156426042217</v>
      </c>
      <c r="H12" s="28">
        <f t="shared" si="1"/>
        <v>46.524103987423686</v>
      </c>
      <c r="I12" s="29">
        <f t="shared" si="4"/>
        <v>3.0701564260422174</v>
      </c>
    </row>
    <row r="13" s="8" customFormat="1" ht="26.25" hidden="1" customHeight="1">
      <c r="A13" s="47"/>
      <c r="B13" s="48"/>
      <c r="C13" s="49" t="s">
        <v>24</v>
      </c>
      <c r="D13" s="28">
        <v>161576.5</v>
      </c>
      <c r="E13" s="28">
        <v>83711.456000000006</v>
      </c>
      <c r="F13" s="28">
        <v>83213.869000000006</v>
      </c>
      <c r="G13" s="28">
        <f t="shared" si="3"/>
        <v>99.405592706451074</v>
      </c>
      <c r="H13" s="28">
        <f>F13/D13*100</f>
        <v>51.501220165061135</v>
      </c>
      <c r="I13" s="29">
        <f t="shared" si="4"/>
        <v>4.405592706451074</v>
      </c>
    </row>
    <row r="14" s="51" customFormat="1" ht="27" hidden="1" customHeight="1">
      <c r="A14" s="52"/>
      <c r="B14" s="53"/>
      <c r="C14" s="54" t="s">
        <v>25</v>
      </c>
      <c r="D14" s="28"/>
      <c r="E14" s="28"/>
      <c r="F14" s="55">
        <v>1366.0999999999999</v>
      </c>
      <c r="G14" s="55" t="e">
        <f t="shared" si="3"/>
        <v>#DIV/0!</v>
      </c>
      <c r="H14" s="55"/>
      <c r="I14" s="56" t="e">
        <f t="shared" si="4"/>
        <v>#DIV/0!</v>
      </c>
    </row>
    <row r="15" s="8" customFormat="1" ht="27" hidden="1" customHeight="1">
      <c r="A15" s="47"/>
      <c r="B15" s="48"/>
      <c r="C15" s="49" t="s">
        <v>26</v>
      </c>
      <c r="D15" s="28">
        <v>2732.1999999999998</v>
      </c>
      <c r="E15" s="28">
        <v>1366.0999999999999</v>
      </c>
      <c r="F15" s="28">
        <v>0</v>
      </c>
      <c r="G15" s="28">
        <f t="shared" si="3"/>
        <v>0</v>
      </c>
      <c r="H15" s="28">
        <f t="shared" si="1"/>
        <v>0</v>
      </c>
      <c r="I15" s="29">
        <f t="shared" si="4"/>
        <v>-95</v>
      </c>
    </row>
    <row r="16" s="8" customFormat="1" ht="27" hidden="1" customHeight="1">
      <c r="A16" s="47"/>
      <c r="B16" s="48"/>
      <c r="C16" s="49" t="s">
        <v>27</v>
      </c>
      <c r="D16" s="28">
        <v>3181.5</v>
      </c>
      <c r="E16" s="28">
        <v>0</v>
      </c>
      <c r="F16" s="28">
        <v>0</v>
      </c>
      <c r="G16" s="28"/>
      <c r="H16" s="28">
        <f t="shared" si="1"/>
        <v>0</v>
      </c>
      <c r="I16" s="29">
        <f t="shared" si="4"/>
        <v>-95</v>
      </c>
    </row>
    <row r="17" s="8" customFormat="1" ht="27" hidden="1" customHeight="1">
      <c r="A17" s="47"/>
      <c r="B17" s="48"/>
      <c r="C17" s="49" t="s">
        <v>28</v>
      </c>
      <c r="D17" s="57"/>
      <c r="E17" s="57"/>
      <c r="F17" s="58"/>
      <c r="G17" s="28" t="e">
        <f t="shared" si="3"/>
        <v>#DIV/0!</v>
      </c>
      <c r="H17" s="28"/>
      <c r="I17" s="29" t="e">
        <f t="shared" si="4"/>
        <v>#DIV/0!</v>
      </c>
    </row>
    <row r="18" s="8" customFormat="1" ht="27" customHeight="1">
      <c r="A18" s="47"/>
      <c r="B18" s="48"/>
      <c r="C18" s="42" t="s">
        <v>29</v>
      </c>
      <c r="D18" s="59">
        <f>D19+D20</f>
        <v>63822.495999999999</v>
      </c>
      <c r="E18" s="59">
        <f>E19+E20</f>
        <v>83.099999999999994</v>
      </c>
      <c r="F18" s="59">
        <f>F19+F20</f>
        <v>83.099999999999994</v>
      </c>
      <c r="G18" s="43">
        <f t="shared" si="3"/>
        <v>100</v>
      </c>
      <c r="H18" s="43">
        <f t="shared" ref="H18:H19" si="5">F18/D18*100</f>
        <v>0.13020487321586419</v>
      </c>
      <c r="I18" s="29">
        <f t="shared" si="4"/>
        <v>5</v>
      </c>
    </row>
    <row r="19" s="17" customFormat="1" ht="28.149999999999999" hidden="1" customHeight="1">
      <c r="A19" s="47"/>
      <c r="B19" s="48"/>
      <c r="C19" s="26" t="s">
        <v>28</v>
      </c>
      <c r="D19" s="50">
        <v>27615.621999999999</v>
      </c>
      <c r="E19" s="50">
        <v>83.099999999999994</v>
      </c>
      <c r="F19" s="50">
        <v>83.099999999999994</v>
      </c>
      <c r="G19" s="28">
        <f t="shared" si="3"/>
        <v>100</v>
      </c>
      <c r="H19" s="28">
        <f t="shared" si="5"/>
        <v>0.30091663334615454</v>
      </c>
      <c r="I19" s="29">
        <f t="shared" si="4"/>
        <v>5</v>
      </c>
    </row>
    <row r="20" s="17" customFormat="1" ht="18" hidden="1" customHeight="1">
      <c r="A20" s="47"/>
      <c r="B20" s="48"/>
      <c r="C20" s="26" t="s">
        <v>30</v>
      </c>
      <c r="D20" s="28">
        <v>36206.874000000003</v>
      </c>
      <c r="E20" s="28">
        <v>0</v>
      </c>
      <c r="F20" s="28">
        <v>0</v>
      </c>
      <c r="G20" s="28"/>
      <c r="H20" s="28">
        <f t="shared" si="1"/>
        <v>0</v>
      </c>
      <c r="I20" s="29">
        <f t="shared" si="4"/>
        <v>-95</v>
      </c>
    </row>
    <row r="21" s="51" customFormat="1" ht="30" hidden="1" customHeight="1">
      <c r="A21" s="60"/>
      <c r="B21" s="61"/>
      <c r="C21" s="62" t="s">
        <v>17</v>
      </c>
      <c r="D21" s="28"/>
      <c r="E21" s="28"/>
      <c r="F21" s="55"/>
      <c r="G21" s="55"/>
      <c r="H21" s="55" t="e">
        <f t="shared" si="1"/>
        <v>#DIV/0!</v>
      </c>
      <c r="I21" s="56">
        <f t="shared" si="4"/>
        <v>-95</v>
      </c>
    </row>
    <row r="22" s="63" customFormat="1" ht="62.25" customHeight="1">
      <c r="A22" s="18" t="s">
        <v>31</v>
      </c>
      <c r="B22" s="19" t="s">
        <v>32</v>
      </c>
      <c r="C22" s="19" t="s">
        <v>33</v>
      </c>
      <c r="D22" s="20">
        <f>D23+D24+D25</f>
        <v>141855.89999999999</v>
      </c>
      <c r="E22" s="20">
        <f>E23+E24+E25</f>
        <v>73075.687999999995</v>
      </c>
      <c r="F22" s="20">
        <f>F23+F24+F25</f>
        <v>69929.057000000001</v>
      </c>
      <c r="G22" s="20">
        <f t="shared" si="3"/>
        <v>95.694011118992137</v>
      </c>
      <c r="H22" s="20">
        <f t="shared" si="1"/>
        <v>49.295839651364517</v>
      </c>
      <c r="I22" s="21">
        <f t="shared" si="4"/>
        <v>0.69401111899213674</v>
      </c>
    </row>
    <row r="23" s="17" customFormat="1" ht="17.25" customHeight="1">
      <c r="A23" s="40"/>
      <c r="B23" s="41"/>
      <c r="C23" s="64" t="s">
        <v>16</v>
      </c>
      <c r="D23" s="28">
        <v>141855.89999999999</v>
      </c>
      <c r="E23" s="28">
        <v>73075.687999999995</v>
      </c>
      <c r="F23" s="28">
        <v>69929.057000000001</v>
      </c>
      <c r="G23" s="28">
        <f t="shared" si="3"/>
        <v>95.694011118992137</v>
      </c>
      <c r="H23" s="28">
        <f t="shared" si="1"/>
        <v>49.295839651364517</v>
      </c>
      <c r="I23" s="29">
        <f t="shared" si="4"/>
        <v>0.69401111899213674</v>
      </c>
    </row>
    <row r="24" s="65" customFormat="1" ht="17.25" hidden="1" customHeight="1">
      <c r="A24" s="47"/>
      <c r="B24" s="48"/>
      <c r="C24" s="64" t="s">
        <v>34</v>
      </c>
      <c r="D24" s="28">
        <v>0</v>
      </c>
      <c r="E24" s="28">
        <v>0</v>
      </c>
      <c r="F24" s="55">
        <v>0</v>
      </c>
      <c r="G24" s="28" t="e">
        <f t="shared" si="3"/>
        <v>#DIV/0!</v>
      </c>
      <c r="H24" s="28" t="e">
        <f t="shared" si="1"/>
        <v>#DIV/0!</v>
      </c>
      <c r="I24" s="29" t="e">
        <f t="shared" si="4"/>
        <v>#DIV/0!</v>
      </c>
    </row>
    <row r="25" s="65" customFormat="1" ht="26.25" hidden="1" customHeight="1">
      <c r="A25" s="66"/>
      <c r="B25" s="67"/>
      <c r="C25" s="26" t="s">
        <v>17</v>
      </c>
      <c r="D25" s="28"/>
      <c r="E25" s="28"/>
      <c r="F25" s="55"/>
      <c r="G25" s="28" t="e">
        <f t="shared" si="3"/>
        <v>#DIV/0!</v>
      </c>
      <c r="H25" s="28" t="e">
        <f t="shared" ref="H25:H27" si="6">F25/D25*100</f>
        <v>#DIV/0!</v>
      </c>
      <c r="I25" s="29" t="e">
        <f t="shared" si="4"/>
        <v>#DIV/0!</v>
      </c>
    </row>
    <row r="26" s="65" customFormat="1" ht="48" customHeight="1">
      <c r="A26" s="68">
        <v>910</v>
      </c>
      <c r="B26" s="69" t="s">
        <v>35</v>
      </c>
      <c r="C26" s="19" t="s">
        <v>36</v>
      </c>
      <c r="D26" s="20">
        <f>D28+D29+D27</f>
        <v>81832.850000000006</v>
      </c>
      <c r="E26" s="20">
        <f>E28+E29+E27</f>
        <v>39067.093000000001</v>
      </c>
      <c r="F26" s="20">
        <f>F28+F29+F27</f>
        <v>38535.891000000003</v>
      </c>
      <c r="G26" s="20">
        <f t="shared" si="3"/>
        <v>98.640282756641255</v>
      </c>
      <c r="H26" s="20">
        <f t="shared" si="6"/>
        <v>47.090979967091457</v>
      </c>
      <c r="I26" s="21">
        <f t="shared" si="4"/>
        <v>3.6402827566412554</v>
      </c>
    </row>
    <row r="27" s="17" customFormat="1" ht="17.25" customHeight="1">
      <c r="A27" s="70"/>
      <c r="B27" s="71"/>
      <c r="C27" s="26" t="s">
        <v>16</v>
      </c>
      <c r="D27" s="72">
        <v>126.25</v>
      </c>
      <c r="E27" s="27">
        <v>0</v>
      </c>
      <c r="F27" s="28">
        <v>0</v>
      </c>
      <c r="G27" s="28"/>
      <c r="H27" s="73">
        <f t="shared" si="6"/>
        <v>0</v>
      </c>
      <c r="I27" s="74">
        <f t="shared" si="4"/>
        <v>-95</v>
      </c>
    </row>
    <row r="28" s="65" customFormat="1" ht="18" customHeight="1">
      <c r="A28" s="75"/>
      <c r="B28" s="76"/>
      <c r="C28" s="77" t="s">
        <v>34</v>
      </c>
      <c r="D28" s="28">
        <v>81706.600000000006</v>
      </c>
      <c r="E28" s="78">
        <v>39067.093000000001</v>
      </c>
      <c r="F28" s="79">
        <v>38535.891000000003</v>
      </c>
      <c r="G28" s="28">
        <f t="shared" si="3"/>
        <v>98.640282756641255</v>
      </c>
      <c r="H28" s="28">
        <f t="shared" si="1"/>
        <v>47.163743198223891</v>
      </c>
      <c r="I28" s="29">
        <f t="shared" si="4"/>
        <v>3.6402827566412554</v>
      </c>
    </row>
    <row r="29" s="65" customFormat="1" ht="26.25" hidden="1" customHeight="1">
      <c r="A29" s="80"/>
      <c r="B29" s="81"/>
      <c r="C29" s="26" t="s">
        <v>17</v>
      </c>
      <c r="D29" s="27"/>
      <c r="E29" s="28"/>
      <c r="F29" s="55"/>
      <c r="G29" s="28" t="e">
        <f t="shared" si="3"/>
        <v>#DIV/0!</v>
      </c>
      <c r="H29" s="28" t="e">
        <f>F29/D29*100</f>
        <v>#DIV/0!</v>
      </c>
      <c r="I29" s="29" t="e">
        <f t="shared" si="4"/>
        <v>#DIV/0!</v>
      </c>
    </row>
    <row r="30" s="17" customFormat="1" ht="44.25" customHeight="1">
      <c r="A30" s="82" t="s">
        <v>37</v>
      </c>
      <c r="B30" s="69" t="s">
        <v>38</v>
      </c>
      <c r="C30" s="19" t="s">
        <v>39</v>
      </c>
      <c r="D30" s="20">
        <f>D31+D32+D33</f>
        <v>943006.66799999995</v>
      </c>
      <c r="E30" s="20">
        <f>E31+E32+E33</f>
        <v>419260.64600000001</v>
      </c>
      <c r="F30" s="20">
        <f>F31+F32+F33</f>
        <v>366653.91500000004</v>
      </c>
      <c r="G30" s="20">
        <f t="shared" si="3"/>
        <v>87.452499655786923</v>
      </c>
      <c r="H30" s="20">
        <f t="shared" si="1"/>
        <v>38.881370348910409</v>
      </c>
      <c r="I30" s="21">
        <f t="shared" si="4"/>
        <v>-7.547500344213077</v>
      </c>
    </row>
    <row r="31" s="23" customFormat="1" ht="17.25" customHeight="1">
      <c r="A31" s="24"/>
      <c r="B31" s="25"/>
      <c r="C31" s="26" t="s">
        <v>16</v>
      </c>
      <c r="D31" s="78">
        <v>743490.89899999998</v>
      </c>
      <c r="E31" s="78">
        <v>300406.424</v>
      </c>
      <c r="F31" s="28">
        <v>266522.43599999999</v>
      </c>
      <c r="G31" s="28">
        <f t="shared" si="3"/>
        <v>88.72061803844781</v>
      </c>
      <c r="H31" s="28">
        <f t="shared" si="1"/>
        <v>35.847437589145258</v>
      </c>
      <c r="I31" s="29">
        <f t="shared" si="4"/>
        <v>-6.2793819615521898</v>
      </c>
    </row>
    <row r="32" s="83" customFormat="1" ht="17.25" customHeight="1">
      <c r="A32" s="31"/>
      <c r="B32" s="32"/>
      <c r="C32" s="26" t="s">
        <v>34</v>
      </c>
      <c r="D32" s="28">
        <v>33301</v>
      </c>
      <c r="E32" s="28">
        <v>18802.281999999999</v>
      </c>
      <c r="F32" s="57">
        <v>16766.432000000001</v>
      </c>
      <c r="G32" s="28">
        <f t="shared" si="3"/>
        <v>89.172324933750076</v>
      </c>
      <c r="H32" s="28">
        <f t="shared" si="1"/>
        <v>50.348133689678988</v>
      </c>
      <c r="I32" s="29">
        <f t="shared" si="4"/>
        <v>-5.8276750662499239</v>
      </c>
    </row>
    <row r="33" s="83" customFormat="1" ht="26.25" customHeight="1">
      <c r="A33" s="31"/>
      <c r="B33" s="32"/>
      <c r="C33" s="26" t="s">
        <v>17</v>
      </c>
      <c r="D33" s="28">
        <v>166214.769</v>
      </c>
      <c r="E33" s="27">
        <v>100051.94</v>
      </c>
      <c r="F33" s="84">
        <v>83365.047000000006</v>
      </c>
      <c r="G33" s="79">
        <f t="shared" si="3"/>
        <v>83.321769672831934</v>
      </c>
      <c r="H33" s="28">
        <f t="shared" si="1"/>
        <v>50.155017813128268</v>
      </c>
      <c r="I33" s="29">
        <f t="shared" si="4"/>
        <v>-11.678230327168066</v>
      </c>
    </row>
    <row r="34" s="83" customFormat="1" ht="21.75" hidden="1" customHeight="1">
      <c r="A34" s="33"/>
      <c r="B34" s="34"/>
      <c r="C34" s="85" t="s">
        <v>18</v>
      </c>
      <c r="D34" s="43"/>
      <c r="E34" s="43"/>
      <c r="F34" s="86"/>
      <c r="G34" s="87" t="e">
        <f t="shared" si="3"/>
        <v>#DIV/0!</v>
      </c>
      <c r="H34" s="87" t="e">
        <f t="shared" si="1"/>
        <v>#DIV/0!</v>
      </c>
      <c r="I34" s="88" t="e">
        <f t="shared" si="4"/>
        <v>#DIV/0!</v>
      </c>
    </row>
    <row r="35" s="17" customFormat="1" ht="48" customHeight="1">
      <c r="A35" s="68">
        <v>924</v>
      </c>
      <c r="B35" s="69" t="s">
        <v>40</v>
      </c>
      <c r="C35" s="19" t="s">
        <v>41</v>
      </c>
      <c r="D35" s="20">
        <f>D36+D38+D37</f>
        <v>2891144.906</v>
      </c>
      <c r="E35" s="39">
        <f>E36+E38+E37</f>
        <v>1637826.9470000002</v>
      </c>
      <c r="F35" s="39">
        <f>F36+F38+F37</f>
        <v>1618367.1169999999</v>
      </c>
      <c r="G35" s="39">
        <f t="shared" si="3"/>
        <v>98.811850663731917</v>
      </c>
      <c r="H35" s="39">
        <f t="shared" si="1"/>
        <v>55.976686386123319</v>
      </c>
      <c r="I35" s="21">
        <f t="shared" si="4"/>
        <v>3.8118506637319172</v>
      </c>
    </row>
    <row r="36" s="17" customFormat="1" ht="16.5" customHeight="1">
      <c r="A36" s="89"/>
      <c r="B36" s="89"/>
      <c r="C36" s="26" t="s">
        <v>16</v>
      </c>
      <c r="D36" s="90">
        <v>2830023.0260000001</v>
      </c>
      <c r="E36" s="84">
        <v>1595198.7370000002</v>
      </c>
      <c r="F36" s="84">
        <v>1575738.9069999999</v>
      </c>
      <c r="G36" s="84">
        <f t="shared" si="3"/>
        <v>98.780099961927164</v>
      </c>
      <c r="H36" s="84">
        <f t="shared" si="1"/>
        <v>55.679367005970072</v>
      </c>
      <c r="I36" s="91">
        <f t="shared" si="4"/>
        <v>3.7800999619271636</v>
      </c>
    </row>
    <row r="37" s="17" customFormat="1" ht="16.5" customHeight="1">
      <c r="A37" s="89"/>
      <c r="B37" s="89"/>
      <c r="C37" s="26" t="s">
        <v>34</v>
      </c>
      <c r="D37" s="90">
        <v>773.84400000000005</v>
      </c>
      <c r="E37" s="84">
        <v>773.84400000000005</v>
      </c>
      <c r="F37" s="84">
        <v>773.84400000000005</v>
      </c>
      <c r="G37" s="84">
        <f t="shared" si="3"/>
        <v>100</v>
      </c>
      <c r="H37" s="84">
        <f>F37/D37*100</f>
        <v>100</v>
      </c>
      <c r="I37" s="91">
        <f t="shared" si="4"/>
        <v>5</v>
      </c>
    </row>
    <row r="38" s="17" customFormat="1" ht="27.75" customHeight="1">
      <c r="A38" s="89"/>
      <c r="B38" s="89"/>
      <c r="C38" s="92" t="s">
        <v>17</v>
      </c>
      <c r="D38" s="90">
        <v>60348.036</v>
      </c>
      <c r="E38" s="93">
        <v>41854.365999999995</v>
      </c>
      <c r="F38" s="93">
        <v>41854.366000000002</v>
      </c>
      <c r="G38" s="84">
        <f t="shared" si="3"/>
        <v>100.00000000000003</v>
      </c>
      <c r="H38" s="84">
        <f t="shared" si="1"/>
        <v>69.354976191768685</v>
      </c>
      <c r="I38" s="91">
        <f t="shared" si="4"/>
        <v>5.0000000000000284</v>
      </c>
    </row>
    <row r="39" s="17" customFormat="1" ht="21.75" hidden="1" customHeight="1">
      <c r="A39" s="94"/>
      <c r="B39" s="95"/>
      <c r="C39" s="96" t="s">
        <v>18</v>
      </c>
      <c r="D39" s="97">
        <v>0</v>
      </c>
      <c r="E39" s="59">
        <v>0</v>
      </c>
      <c r="F39" s="98">
        <v>0</v>
      </c>
      <c r="G39" s="99" t="e">
        <f t="shared" si="3"/>
        <v>#DIV/0!</v>
      </c>
      <c r="H39" s="99" t="e">
        <f>F39/D39*100</f>
        <v>#DIV/0!</v>
      </c>
      <c r="I39" s="100" t="e">
        <f t="shared" si="4"/>
        <v>#DIV/0!</v>
      </c>
    </row>
    <row r="40" s="17" customFormat="1" ht="30" customHeight="1">
      <c r="A40" s="101" t="s">
        <v>42</v>
      </c>
      <c r="B40" s="102" t="s">
        <v>43</v>
      </c>
      <c r="C40" s="19" t="s">
        <v>44</v>
      </c>
      <c r="D40" s="103">
        <f>D41+D42+D43</f>
        <v>25286387.203000002</v>
      </c>
      <c r="E40" s="104">
        <f>E41+E42+E43</f>
        <v>13624109.486</v>
      </c>
      <c r="F40" s="104">
        <f>F41+F42+F43</f>
        <v>13622987.25</v>
      </c>
      <c r="G40" s="105">
        <f t="shared" si="3"/>
        <v>99.991762867135265</v>
      </c>
      <c r="H40" s="104">
        <f t="shared" si="1"/>
        <v>53.874787017355153</v>
      </c>
      <c r="I40" s="106">
        <f t="shared" si="4"/>
        <v>4.9917628671352645</v>
      </c>
    </row>
    <row r="41" s="23" customFormat="1" ht="16.5" customHeight="1">
      <c r="A41" s="24"/>
      <c r="B41" s="25"/>
      <c r="C41" s="64" t="s">
        <v>16</v>
      </c>
      <c r="D41" s="28">
        <v>7282377.3119999999</v>
      </c>
      <c r="E41" s="50">
        <v>3293253.1059999997</v>
      </c>
      <c r="F41" s="50">
        <v>3293146.8870000001</v>
      </c>
      <c r="G41" s="50">
        <f t="shared" si="3"/>
        <v>99.996774648149383</v>
      </c>
      <c r="H41" s="50">
        <f t="shared" si="1"/>
        <v>45.220767146650147</v>
      </c>
      <c r="I41" s="29">
        <f t="shared" si="4"/>
        <v>4.9967746481493833</v>
      </c>
    </row>
    <row r="42" s="17" customFormat="1" ht="18.75" customHeight="1">
      <c r="A42" s="31"/>
      <c r="B42" s="32"/>
      <c r="C42" s="64" t="s">
        <v>34</v>
      </c>
      <c r="D42" s="28">
        <v>15834148.504000001</v>
      </c>
      <c r="E42" s="28">
        <v>9522951.2930000015</v>
      </c>
      <c r="F42" s="28">
        <v>9521935.6040000003</v>
      </c>
      <c r="G42" s="107">
        <f t="shared" si="3"/>
        <v>99.989334304368981</v>
      </c>
      <c r="H42" s="28">
        <f t="shared" si="1"/>
        <v>60.135444615759305</v>
      </c>
      <c r="I42" s="29">
        <f t="shared" si="4"/>
        <v>4.9893343043689811</v>
      </c>
    </row>
    <row r="43" s="17" customFormat="1" ht="27" customHeight="1">
      <c r="A43" s="31"/>
      <c r="B43" s="32"/>
      <c r="C43" s="64" t="s">
        <v>17</v>
      </c>
      <c r="D43" s="28">
        <v>2169861.3870000001</v>
      </c>
      <c r="E43" s="28">
        <v>807905.08699999994</v>
      </c>
      <c r="F43" s="108">
        <v>807904.75899999996</v>
      </c>
      <c r="G43" s="28">
        <f t="shared" si="3"/>
        <v>99.999959401171594</v>
      </c>
      <c r="H43" s="28">
        <f t="shared" si="1"/>
        <v>37.233012386887552</v>
      </c>
      <c r="I43" s="29">
        <f t="shared" si="4"/>
        <v>4.9999594011715942</v>
      </c>
    </row>
    <row r="44" s="17" customFormat="1" ht="21.75" customHeight="1">
      <c r="A44" s="33"/>
      <c r="B44" s="34"/>
      <c r="C44" s="85" t="s">
        <v>18</v>
      </c>
      <c r="D44" s="37">
        <v>67728.399999999994</v>
      </c>
      <c r="E44" s="37">
        <v>0</v>
      </c>
      <c r="F44" s="37">
        <v>0</v>
      </c>
      <c r="G44" s="37"/>
      <c r="H44" s="37">
        <f t="shared" si="1"/>
        <v>0</v>
      </c>
      <c r="I44" s="38">
        <f t="shared" si="4"/>
        <v>-95</v>
      </c>
    </row>
    <row r="45" s="17" customFormat="1" ht="30" customHeight="1">
      <c r="A45" s="18" t="s">
        <v>45</v>
      </c>
      <c r="B45" s="19" t="s">
        <v>46</v>
      </c>
      <c r="C45" s="19" t="s">
        <v>47</v>
      </c>
      <c r="D45" s="20">
        <f>D46+D47+D48</f>
        <v>102926.20299999999</v>
      </c>
      <c r="E45" s="109">
        <f>E46+E47+E48</f>
        <v>50259.014999999992</v>
      </c>
      <c r="F45" s="109">
        <f>F46+F47+F48</f>
        <v>41805.911999999997</v>
      </c>
      <c r="G45" s="20">
        <f t="shared" si="3"/>
        <v>83.180921870434602</v>
      </c>
      <c r="H45" s="20">
        <f t="shared" si="1"/>
        <v>40.617365434145078</v>
      </c>
      <c r="I45" s="21">
        <f t="shared" si="4"/>
        <v>-11.819078129565398</v>
      </c>
    </row>
    <row r="46" s="23" customFormat="1" ht="16.5" customHeight="1">
      <c r="A46" s="24"/>
      <c r="B46" s="25"/>
      <c r="C46" s="110" t="s">
        <v>16</v>
      </c>
      <c r="D46" s="78">
        <v>97330.036999999997</v>
      </c>
      <c r="E46" s="78">
        <v>47108.096999999994</v>
      </c>
      <c r="F46" s="78">
        <v>39615.464999999997</v>
      </c>
      <c r="G46" s="28">
        <f t="shared" si="3"/>
        <v>84.094810707382223</v>
      </c>
      <c r="H46" s="28">
        <f t="shared" si="1"/>
        <v>40.702198643980786</v>
      </c>
      <c r="I46" s="29">
        <f t="shared" si="4"/>
        <v>-10.905189292617777</v>
      </c>
    </row>
    <row r="47" s="17" customFormat="1" ht="16.5" customHeight="1">
      <c r="A47" s="31"/>
      <c r="B47" s="32"/>
      <c r="C47" s="64" t="s">
        <v>34</v>
      </c>
      <c r="D47" s="78">
        <v>5596.1660000000002</v>
      </c>
      <c r="E47" s="78">
        <v>3150.9180000000001</v>
      </c>
      <c r="F47" s="78">
        <v>2190.4470000000001</v>
      </c>
      <c r="G47" s="28">
        <f t="shared" si="3"/>
        <v>69.517740544184264</v>
      </c>
      <c r="H47" s="28">
        <f t="shared" si="1"/>
        <v>39.141923238159841</v>
      </c>
      <c r="I47" s="29">
        <f t="shared" si="4"/>
        <v>-25.482259455815736</v>
      </c>
    </row>
    <row r="48" s="30" customFormat="1" ht="27" hidden="1" customHeight="1">
      <c r="A48" s="33"/>
      <c r="B48" s="34"/>
      <c r="C48" s="26" t="s">
        <v>17</v>
      </c>
      <c r="D48" s="28"/>
      <c r="E48" s="28"/>
      <c r="F48" s="55"/>
      <c r="G48" s="28"/>
      <c r="H48" s="28" t="e">
        <f t="shared" si="1"/>
        <v>#DIV/0!</v>
      </c>
      <c r="I48" s="29">
        <f t="shared" si="4"/>
        <v>-95</v>
      </c>
    </row>
    <row r="49" s="17" customFormat="1" ht="30" customHeight="1">
      <c r="A49" s="18" t="s">
        <v>48</v>
      </c>
      <c r="B49" s="19" t="s">
        <v>49</v>
      </c>
      <c r="C49" s="19" t="s">
        <v>50</v>
      </c>
      <c r="D49" s="20">
        <f>D50+D51+D52</f>
        <v>234322.29300000001</v>
      </c>
      <c r="E49" s="20">
        <f>E50+E51+E52</f>
        <v>95132.635000000009</v>
      </c>
      <c r="F49" s="20">
        <f>F50+F51+F52</f>
        <v>94857.104000000007</v>
      </c>
      <c r="G49" s="20">
        <f t="shared" si="3"/>
        <v>99.710371735209478</v>
      </c>
      <c r="H49" s="20">
        <f t="shared" si="1"/>
        <v>40.481467975392334</v>
      </c>
      <c r="I49" s="21">
        <f t="shared" si="4"/>
        <v>4.7103717352094776</v>
      </c>
      <c r="J49" s="22"/>
    </row>
    <row r="50" s="23" customFormat="1" ht="16.5" customHeight="1">
      <c r="A50" s="24"/>
      <c r="B50" s="25"/>
      <c r="C50" s="64" t="s">
        <v>16</v>
      </c>
      <c r="D50" s="28">
        <v>217068.72700000001</v>
      </c>
      <c r="E50" s="28">
        <v>87225.896000000008</v>
      </c>
      <c r="F50" s="28">
        <v>87040.839000000007</v>
      </c>
      <c r="G50" s="28">
        <f t="shared" si="3"/>
        <v>99.787841674908108</v>
      </c>
      <c r="H50" s="28">
        <f t="shared" si="1"/>
        <v>40.09828601427234</v>
      </c>
      <c r="I50" s="29">
        <f t="shared" si="4"/>
        <v>4.7878416749081083</v>
      </c>
    </row>
    <row r="51" s="17" customFormat="1" ht="16.5" customHeight="1">
      <c r="A51" s="31"/>
      <c r="B51" s="32"/>
      <c r="C51" s="64" t="s">
        <v>34</v>
      </c>
      <c r="D51" s="28">
        <v>17253.565999999999</v>
      </c>
      <c r="E51" s="28">
        <v>7906.7389999999996</v>
      </c>
      <c r="F51" s="28">
        <v>7816.2650000000003</v>
      </c>
      <c r="G51" s="28">
        <f t="shared" si="3"/>
        <v>98.855735594661738</v>
      </c>
      <c r="H51" s="28">
        <f t="shared" si="1"/>
        <v>45.302316054547802</v>
      </c>
      <c r="I51" s="29">
        <f t="shared" si="4"/>
        <v>3.8557355946617378</v>
      </c>
    </row>
    <row r="52" s="30" customFormat="1" ht="27" hidden="1" customHeight="1">
      <c r="A52" s="33"/>
      <c r="B52" s="34"/>
      <c r="C52" s="26" t="s">
        <v>17</v>
      </c>
      <c r="D52" s="28"/>
      <c r="E52" s="28"/>
      <c r="F52" s="55"/>
      <c r="G52" s="28"/>
      <c r="H52" s="28"/>
      <c r="I52" s="29">
        <f t="shared" si="4"/>
        <v>-95</v>
      </c>
    </row>
    <row r="53" s="17" customFormat="1" ht="30" customHeight="1">
      <c r="A53" s="18" t="s">
        <v>51</v>
      </c>
      <c r="B53" s="19" t="s">
        <v>52</v>
      </c>
      <c r="C53" s="19" t="s">
        <v>53</v>
      </c>
      <c r="D53" s="20">
        <f>D54+D55+D56</f>
        <v>223703.59299999999</v>
      </c>
      <c r="E53" s="20">
        <f>E54+E55+E56</f>
        <v>98076.112000000008</v>
      </c>
      <c r="F53" s="20">
        <f>F54+F55+F56</f>
        <v>95529.269</v>
      </c>
      <c r="G53" s="20">
        <f t="shared" si="3"/>
        <v>97.403197426912669</v>
      </c>
      <c r="H53" s="20">
        <f t="shared" si="1"/>
        <v>42.703502308074235</v>
      </c>
      <c r="I53" s="21">
        <f t="shared" si="4"/>
        <v>2.4031974269126692</v>
      </c>
    </row>
    <row r="54" s="23" customFormat="1" ht="16.5" customHeight="1">
      <c r="A54" s="24"/>
      <c r="B54" s="25"/>
      <c r="C54" s="64" t="s">
        <v>16</v>
      </c>
      <c r="D54" s="78">
        <v>209807.927</v>
      </c>
      <c r="E54" s="78">
        <v>91129.589000000007</v>
      </c>
      <c r="F54" s="78">
        <v>89279.907999999996</v>
      </c>
      <c r="G54" s="28">
        <f t="shared" si="3"/>
        <v>97.970273957890868</v>
      </c>
      <c r="H54" s="28">
        <f t="shared" si="1"/>
        <v>42.553162445573371</v>
      </c>
      <c r="I54" s="29">
        <f t="shared" si="4"/>
        <v>2.9702739578908677</v>
      </c>
    </row>
    <row r="55" s="17" customFormat="1" ht="16.5" customHeight="1">
      <c r="A55" s="31"/>
      <c r="B55" s="32"/>
      <c r="C55" s="64" t="s">
        <v>34</v>
      </c>
      <c r="D55" s="78">
        <v>13895.665999999999</v>
      </c>
      <c r="E55" s="78">
        <v>6946.5230000000001</v>
      </c>
      <c r="F55" s="78">
        <v>6249.3609999999999</v>
      </c>
      <c r="G55" s="28">
        <f t="shared" si="3"/>
        <v>89.963871133803195</v>
      </c>
      <c r="H55" s="28">
        <f t="shared" si="1"/>
        <v>44.973454313021058</v>
      </c>
      <c r="I55" s="29">
        <f t="shared" si="4"/>
        <v>-5.0361288661968047</v>
      </c>
    </row>
    <row r="56" s="30" customFormat="1" ht="27.75" hidden="1" customHeight="1">
      <c r="A56" s="33"/>
      <c r="B56" s="34"/>
      <c r="C56" s="26" t="s">
        <v>17</v>
      </c>
      <c r="D56" s="28"/>
      <c r="E56" s="28"/>
      <c r="F56" s="55"/>
      <c r="G56" s="28"/>
      <c r="H56" s="28" t="e">
        <f t="shared" si="1"/>
        <v>#DIV/0!</v>
      </c>
      <c r="I56" s="29">
        <f t="shared" si="4"/>
        <v>-95</v>
      </c>
    </row>
    <row r="57" s="17" customFormat="1" ht="30" customHeight="1">
      <c r="A57" s="18" t="s">
        <v>54</v>
      </c>
      <c r="B57" s="19" t="s">
        <v>55</v>
      </c>
      <c r="C57" s="19" t="s">
        <v>56</v>
      </c>
      <c r="D57" s="20">
        <f>D58+D59+D60</f>
        <v>182409.13500000001</v>
      </c>
      <c r="E57" s="20">
        <f>E58+E59+E60</f>
        <v>60688.745000000003</v>
      </c>
      <c r="F57" s="20">
        <f>F58+F59+F60</f>
        <v>57808.190000000002</v>
      </c>
      <c r="G57" s="111">
        <f t="shared" si="3"/>
        <v>95.253559782790049</v>
      </c>
      <c r="H57" s="20">
        <f t="shared" si="1"/>
        <v>31.691499441626096</v>
      </c>
      <c r="I57" s="112">
        <f t="shared" si="4"/>
        <v>0.25355978279004887</v>
      </c>
      <c r="J57" s="22"/>
    </row>
    <row r="58" s="23" customFormat="1" ht="16.5" customHeight="1">
      <c r="A58" s="24"/>
      <c r="B58" s="25"/>
      <c r="C58" s="64" t="s">
        <v>16</v>
      </c>
      <c r="D58" s="78">
        <v>168426.86900000001</v>
      </c>
      <c r="E58" s="78">
        <v>54123.145000000004</v>
      </c>
      <c r="F58" s="78">
        <v>52201.235000000001</v>
      </c>
      <c r="G58" s="28">
        <f t="shared" si="3"/>
        <v>96.449005319258504</v>
      </c>
      <c r="H58" s="28">
        <f t="shared" si="1"/>
        <v>30.993412933419783</v>
      </c>
      <c r="I58" s="29">
        <f t="shared" si="4"/>
        <v>1.4490053192585037</v>
      </c>
    </row>
    <row r="59" s="17" customFormat="1" ht="16.5" customHeight="1">
      <c r="A59" s="31"/>
      <c r="B59" s="32"/>
      <c r="C59" s="64" t="s">
        <v>34</v>
      </c>
      <c r="D59" s="78">
        <v>13982.266</v>
      </c>
      <c r="E59" s="78">
        <v>6565.6000000000004</v>
      </c>
      <c r="F59" s="78">
        <v>5606.9549999999999</v>
      </c>
      <c r="G59" s="28">
        <f t="shared" si="3"/>
        <v>85.398973437309607</v>
      </c>
      <c r="H59" s="28">
        <f t="shared" si="1"/>
        <v>40.100474415234274</v>
      </c>
      <c r="I59" s="29">
        <f t="shared" si="4"/>
        <v>-9.601026562690393</v>
      </c>
    </row>
    <row r="60" s="30" customFormat="1" ht="27.75" hidden="1" customHeight="1">
      <c r="A60" s="33"/>
      <c r="B60" s="34"/>
      <c r="C60" s="26" t="s">
        <v>17</v>
      </c>
      <c r="D60" s="28"/>
      <c r="E60" s="28"/>
      <c r="F60" s="55"/>
      <c r="G60" s="28"/>
      <c r="H60" s="28" t="e">
        <f t="shared" si="1"/>
        <v>#DIV/0!</v>
      </c>
      <c r="I60" s="29">
        <f t="shared" si="4"/>
        <v>-95</v>
      </c>
    </row>
    <row r="61" s="17" customFormat="1" ht="30" customHeight="1">
      <c r="A61" s="18" t="s">
        <v>57</v>
      </c>
      <c r="B61" s="19" t="s">
        <v>58</v>
      </c>
      <c r="C61" s="19" t="s">
        <v>59</v>
      </c>
      <c r="D61" s="20">
        <f>D62+D63+D64</f>
        <v>181912.20199999999</v>
      </c>
      <c r="E61" s="20">
        <f>E62+E63+E64</f>
        <v>67397.209000000003</v>
      </c>
      <c r="F61" s="20">
        <f>F62+F63+F64</f>
        <v>66220.368000000002</v>
      </c>
      <c r="G61" s="111">
        <f t="shared" si="3"/>
        <v>98.253872797610953</v>
      </c>
      <c r="H61" s="20">
        <f t="shared" si="1"/>
        <v>36.402378329739534</v>
      </c>
      <c r="I61" s="112">
        <f t="shared" si="4"/>
        <v>3.2538727976109527</v>
      </c>
      <c r="J61" s="22"/>
    </row>
    <row r="62" s="23" customFormat="1" ht="16.5" customHeight="1">
      <c r="A62" s="24"/>
      <c r="B62" s="25"/>
      <c r="C62" s="64" t="s">
        <v>16</v>
      </c>
      <c r="D62" s="78">
        <v>169135.636</v>
      </c>
      <c r="E62" s="78">
        <v>60832.453999999998</v>
      </c>
      <c r="F62" s="78">
        <v>60025.906000000003</v>
      </c>
      <c r="G62" s="107">
        <f t="shared" si="3"/>
        <v>98.674148506321984</v>
      </c>
      <c r="H62" s="28">
        <f t="shared" si="1"/>
        <v>35.48980417113281</v>
      </c>
      <c r="I62" s="113">
        <f t="shared" si="4"/>
        <v>3.6741485063219841</v>
      </c>
    </row>
    <row r="63" s="17" customFormat="1" ht="16.5" customHeight="1">
      <c r="A63" s="31"/>
      <c r="B63" s="32"/>
      <c r="C63" s="64" t="s">
        <v>34</v>
      </c>
      <c r="D63" s="78">
        <v>12776.566000000001</v>
      </c>
      <c r="E63" s="78">
        <v>6564.7550000000001</v>
      </c>
      <c r="F63" s="78">
        <v>6194.4620000000004</v>
      </c>
      <c r="G63" s="28">
        <f t="shared" si="3"/>
        <v>94.359378225082281</v>
      </c>
      <c r="H63" s="28">
        <f t="shared" si="1"/>
        <v>48.482996135268273</v>
      </c>
      <c r="I63" s="29">
        <f t="shared" si="4"/>
        <v>-0.64062177491771877</v>
      </c>
    </row>
    <row r="64" s="30" customFormat="1" ht="27" hidden="1" customHeight="1">
      <c r="A64" s="33"/>
      <c r="B64" s="34"/>
      <c r="C64" s="26" t="s">
        <v>17</v>
      </c>
      <c r="D64" s="28"/>
      <c r="E64" s="28"/>
      <c r="F64" s="55"/>
      <c r="G64" s="28"/>
      <c r="H64" s="28" t="e">
        <f t="shared" si="1"/>
        <v>#DIV/0!</v>
      </c>
      <c r="I64" s="29">
        <f t="shared" si="4"/>
        <v>-95</v>
      </c>
    </row>
    <row r="65" s="17" customFormat="1" ht="30" customHeight="1">
      <c r="A65" s="18" t="s">
        <v>60</v>
      </c>
      <c r="B65" s="19" t="s">
        <v>61</v>
      </c>
      <c r="C65" s="19" t="s">
        <v>62</v>
      </c>
      <c r="D65" s="20">
        <f>D66+D67+D68</f>
        <v>172655.58199999999</v>
      </c>
      <c r="E65" s="20">
        <f>E66+E67+E68</f>
        <v>64874.496999999996</v>
      </c>
      <c r="F65" s="20">
        <f>F66+F67+F68</f>
        <v>63761.429999999993</v>
      </c>
      <c r="G65" s="111">
        <f t="shared" si="3"/>
        <v>98.28427648541151</v>
      </c>
      <c r="H65" s="20">
        <f t="shared" si="1"/>
        <v>36.929839893621278</v>
      </c>
      <c r="I65" s="112">
        <f t="shared" si="4"/>
        <v>3.2842764854115103</v>
      </c>
      <c r="J65" s="22"/>
    </row>
    <row r="66" s="23" customFormat="1" ht="16.5" customHeight="1">
      <c r="A66" s="24"/>
      <c r="B66" s="25"/>
      <c r="C66" s="64" t="s">
        <v>16</v>
      </c>
      <c r="D66" s="28">
        <v>160627.916</v>
      </c>
      <c r="E66" s="28">
        <v>58879.947999999997</v>
      </c>
      <c r="F66" s="28">
        <v>57839.394999999997</v>
      </c>
      <c r="G66" s="28">
        <f t="shared" si="3"/>
        <v>98.232754893058001</v>
      </c>
      <c r="H66" s="28">
        <f t="shared" si="1"/>
        <v>36.008308169795342</v>
      </c>
      <c r="I66" s="29">
        <f t="shared" si="4"/>
        <v>3.2327548930580008</v>
      </c>
    </row>
    <row r="67" s="17" customFormat="1" ht="16.5" customHeight="1">
      <c r="A67" s="31"/>
      <c r="B67" s="32"/>
      <c r="C67" s="64" t="s">
        <v>34</v>
      </c>
      <c r="D67" s="28">
        <v>12027.665999999999</v>
      </c>
      <c r="E67" s="28">
        <v>5994.549</v>
      </c>
      <c r="F67" s="28">
        <v>5922.0349999999999</v>
      </c>
      <c r="G67" s="28">
        <f t="shared" si="3"/>
        <v>98.790334352092202</v>
      </c>
      <c r="H67" s="28">
        <f t="shared" si="1"/>
        <v>49.236776278955539</v>
      </c>
      <c r="I67" s="29">
        <f t="shared" si="4"/>
        <v>3.7903343520922022</v>
      </c>
    </row>
    <row r="68" s="30" customFormat="1" ht="27" hidden="1" customHeight="1">
      <c r="A68" s="33"/>
      <c r="B68" s="34"/>
      <c r="C68" s="26" t="s">
        <v>17</v>
      </c>
      <c r="D68" s="28"/>
      <c r="E68" s="28"/>
      <c r="F68" s="55"/>
      <c r="G68" s="28"/>
      <c r="H68" s="28" t="e">
        <f t="shared" si="1"/>
        <v>#DIV/0!</v>
      </c>
      <c r="I68" s="29">
        <f t="shared" si="4"/>
        <v>-95</v>
      </c>
    </row>
    <row r="69" s="17" customFormat="1" ht="37.5" customHeight="1">
      <c r="A69" s="18" t="s">
        <v>63</v>
      </c>
      <c r="B69" s="19" t="s">
        <v>64</v>
      </c>
      <c r="C69" s="19" t="s">
        <v>65</v>
      </c>
      <c r="D69" s="20">
        <f>D70+D71+D72</f>
        <v>173446.084</v>
      </c>
      <c r="E69" s="20">
        <f>E70+E71+E72</f>
        <v>61645.618999999999</v>
      </c>
      <c r="F69" s="20">
        <f>F70+F71+F72</f>
        <v>60086.915999999997</v>
      </c>
      <c r="G69" s="20">
        <f t="shared" si="3"/>
        <v>97.471510505880389</v>
      </c>
      <c r="H69" s="20">
        <f t="shared" ref="H69:H132" si="7">F69/D69*100</f>
        <v>34.642993727088125</v>
      </c>
      <c r="I69" s="21">
        <f t="shared" si="4"/>
        <v>2.4715105058803886</v>
      </c>
      <c r="J69" s="22"/>
    </row>
    <row r="70" s="23" customFormat="1" ht="16.5" customHeight="1">
      <c r="A70" s="24"/>
      <c r="B70" s="25"/>
      <c r="C70" s="64" t="s">
        <v>16</v>
      </c>
      <c r="D70" s="78">
        <v>163826.318</v>
      </c>
      <c r="E70" s="114">
        <v>56789.849999999999</v>
      </c>
      <c r="F70" s="78">
        <v>55527.406999999999</v>
      </c>
      <c r="G70" s="79">
        <f t="shared" si="3"/>
        <v>97.776991839210709</v>
      </c>
      <c r="H70" s="28">
        <f t="shared" si="7"/>
        <v>33.894070060220727</v>
      </c>
      <c r="I70" s="29">
        <f t="shared" si="4"/>
        <v>2.7769918392107087</v>
      </c>
    </row>
    <row r="71" s="17" customFormat="1" ht="16.5" customHeight="1">
      <c r="A71" s="31"/>
      <c r="B71" s="32"/>
      <c r="C71" s="64" t="s">
        <v>34</v>
      </c>
      <c r="D71" s="78">
        <v>9619.7659999999996</v>
      </c>
      <c r="E71" s="78">
        <v>4855.7690000000002</v>
      </c>
      <c r="F71" s="78">
        <v>4559.509</v>
      </c>
      <c r="G71" s="28">
        <f t="shared" si="3"/>
        <v>93.898803670438184</v>
      </c>
      <c r="H71" s="28">
        <f t="shared" si="7"/>
        <v>47.397296358352172</v>
      </c>
      <c r="I71" s="29">
        <f t="shared" si="4"/>
        <v>-1.1011963295618159</v>
      </c>
    </row>
    <row r="72" s="17" customFormat="1" ht="27.75" hidden="1" customHeight="1">
      <c r="A72" s="33"/>
      <c r="B72" s="34"/>
      <c r="C72" s="26" t="s">
        <v>17</v>
      </c>
      <c r="D72" s="28"/>
      <c r="E72" s="28"/>
      <c r="F72" s="55"/>
      <c r="G72" s="28"/>
      <c r="H72" s="28" t="e">
        <f t="shared" si="7"/>
        <v>#DIV/0!</v>
      </c>
      <c r="I72" s="29">
        <f t="shared" si="4"/>
        <v>-95</v>
      </c>
    </row>
    <row r="73" s="17" customFormat="1" ht="30" customHeight="1">
      <c r="A73" s="18" t="s">
        <v>66</v>
      </c>
      <c r="B73" s="19" t="s">
        <v>67</v>
      </c>
      <c r="C73" s="19" t="s">
        <v>68</v>
      </c>
      <c r="D73" s="20">
        <f>D74+D75+D76</f>
        <v>40275.305</v>
      </c>
      <c r="E73" s="20">
        <f>E74+E75+E76</f>
        <v>20380.805</v>
      </c>
      <c r="F73" s="20">
        <f>F74+F75+F76</f>
        <v>18563.659</v>
      </c>
      <c r="G73" s="20">
        <f t="shared" si="3"/>
        <v>91.084032254859409</v>
      </c>
      <c r="H73" s="20">
        <f t="shared" si="7"/>
        <v>46.091914139445997</v>
      </c>
      <c r="I73" s="21">
        <f t="shared" si="4"/>
        <v>-3.9159677451405912</v>
      </c>
    </row>
    <row r="74" s="23" customFormat="1" ht="16.5" customHeight="1">
      <c r="A74" s="24"/>
      <c r="B74" s="25"/>
      <c r="C74" s="64" t="s">
        <v>16</v>
      </c>
      <c r="D74" s="28">
        <v>39434.705000000002</v>
      </c>
      <c r="E74" s="90">
        <v>19877.075000000001</v>
      </c>
      <c r="F74" s="28">
        <v>18276.771000000001</v>
      </c>
      <c r="G74" s="79">
        <f t="shared" ref="G74:G105" si="8">F74/E74*100</f>
        <v>91.948996519860188</v>
      </c>
      <c r="H74" s="28">
        <f t="shared" si="7"/>
        <v>46.346919547134938</v>
      </c>
      <c r="I74" s="29">
        <f t="shared" ref="I74:I134" si="9">G74-95</f>
        <v>-3.051003480139812</v>
      </c>
    </row>
    <row r="75" s="17" customFormat="1" ht="16.5" customHeight="1">
      <c r="A75" s="31"/>
      <c r="B75" s="32"/>
      <c r="C75" s="64" t="s">
        <v>34</v>
      </c>
      <c r="D75" s="28">
        <v>840.60000000000002</v>
      </c>
      <c r="E75" s="28">
        <v>503.73000000000002</v>
      </c>
      <c r="F75" s="28">
        <v>286.88799999999998</v>
      </c>
      <c r="G75" s="28">
        <f t="shared" si="8"/>
        <v>56.952732614694369</v>
      </c>
      <c r="H75" s="28">
        <f t="shared" si="7"/>
        <v>34.128955507970495</v>
      </c>
      <c r="I75" s="29">
        <f t="shared" si="9"/>
        <v>-38.047267385305631</v>
      </c>
    </row>
    <row r="76" s="17" customFormat="1" ht="27.75" hidden="1" customHeight="1">
      <c r="A76" s="31"/>
      <c r="B76" s="32"/>
      <c r="C76" s="26" t="s">
        <v>17</v>
      </c>
      <c r="D76" s="28">
        <v>0</v>
      </c>
      <c r="E76" s="28">
        <v>0</v>
      </c>
      <c r="F76" s="55">
        <v>0</v>
      </c>
      <c r="G76" s="28" t="e">
        <f t="shared" si="8"/>
        <v>#DIV/0!</v>
      </c>
      <c r="H76" s="28" t="e">
        <f t="shared" si="7"/>
        <v>#DIV/0!</v>
      </c>
      <c r="I76" s="29" t="e">
        <f t="shared" si="9"/>
        <v>#DIV/0!</v>
      </c>
    </row>
    <row r="77" s="17" customFormat="1" ht="48" customHeight="1">
      <c r="A77" s="115" t="s">
        <v>69</v>
      </c>
      <c r="B77" s="116" t="s">
        <v>70</v>
      </c>
      <c r="C77" s="117" t="s">
        <v>71</v>
      </c>
      <c r="D77" s="20">
        <f>D78+D79+D80</f>
        <v>1974783.483</v>
      </c>
      <c r="E77" s="20">
        <f>E78+E79+E80</f>
        <v>538460.72900000005</v>
      </c>
      <c r="F77" s="20">
        <f>F78+F79+F80</f>
        <v>306500.08299999998</v>
      </c>
      <c r="G77" s="20">
        <f t="shared" si="8"/>
        <v>56.921529555036486</v>
      </c>
      <c r="H77" s="20">
        <f t="shared" si="7"/>
        <v>15.520693060202184</v>
      </c>
      <c r="I77" s="21">
        <f t="shared" si="9"/>
        <v>-38.078470444963514</v>
      </c>
    </row>
    <row r="78" s="17" customFormat="1" ht="16.5" customHeight="1">
      <c r="A78" s="47"/>
      <c r="B78" s="48"/>
      <c r="C78" s="26" t="s">
        <v>16</v>
      </c>
      <c r="D78" s="78">
        <v>1566643.621</v>
      </c>
      <c r="E78" s="114">
        <v>520241.08000000002</v>
      </c>
      <c r="F78" s="78">
        <v>291083.71399999998</v>
      </c>
      <c r="G78" s="79">
        <f t="shared" si="8"/>
        <v>55.951697240056475</v>
      </c>
      <c r="H78" s="28">
        <f t="shared" si="7"/>
        <v>18.580084844962961</v>
      </c>
      <c r="I78" s="29">
        <f t="shared" si="9"/>
        <v>-39.048302759943525</v>
      </c>
    </row>
    <row r="79" s="30" customFormat="1" ht="16.5" customHeight="1">
      <c r="A79" s="47"/>
      <c r="B79" s="48"/>
      <c r="C79" s="26" t="s">
        <v>34</v>
      </c>
      <c r="D79" s="78">
        <v>5352.393</v>
      </c>
      <c r="E79" s="114">
        <v>2100</v>
      </c>
      <c r="F79" s="78">
        <v>2082.2629999999999</v>
      </c>
      <c r="G79" s="79">
        <f t="shared" si="8"/>
        <v>99.155380952380938</v>
      </c>
      <c r="H79" s="28">
        <f t="shared" si="7"/>
        <v>38.903402646255607</v>
      </c>
      <c r="I79" s="29">
        <f t="shared" si="9"/>
        <v>4.1553809523809377</v>
      </c>
    </row>
    <row r="80" s="30" customFormat="1" ht="27.75" customHeight="1">
      <c r="A80" s="47"/>
      <c r="B80" s="48"/>
      <c r="C80" s="26" t="s">
        <v>17</v>
      </c>
      <c r="D80" s="78">
        <v>402787.46899999998</v>
      </c>
      <c r="E80" s="78">
        <v>16119.648999999999</v>
      </c>
      <c r="F80" s="78">
        <v>13334.106</v>
      </c>
      <c r="G80" s="79">
        <f t="shared" si="8"/>
        <v>82.719580308479422</v>
      </c>
      <c r="H80" s="28">
        <f t="shared" si="7"/>
        <v>3.3104570092770196</v>
      </c>
      <c r="I80" s="29">
        <f t="shared" si="9"/>
        <v>-12.280419691520578</v>
      </c>
    </row>
    <row r="81" s="30" customFormat="1" ht="21" customHeight="1">
      <c r="A81" s="66"/>
      <c r="B81" s="67"/>
      <c r="C81" s="96" t="s">
        <v>18</v>
      </c>
      <c r="D81" s="37">
        <v>45052.989999999998</v>
      </c>
      <c r="E81" s="37">
        <v>60</v>
      </c>
      <c r="F81" s="37">
        <v>0</v>
      </c>
      <c r="G81" s="37">
        <f t="shared" si="8"/>
        <v>0</v>
      </c>
      <c r="H81" s="37">
        <f t="shared" si="7"/>
        <v>0</v>
      </c>
      <c r="I81" s="38">
        <f t="shared" si="9"/>
        <v>-95</v>
      </c>
      <c r="J81" s="46"/>
    </row>
    <row r="82" s="17" customFormat="1" ht="44.25" customHeight="1">
      <c r="A82" s="82" t="s">
        <v>72</v>
      </c>
      <c r="B82" s="69" t="s">
        <v>73</v>
      </c>
      <c r="C82" s="19" t="s">
        <v>74</v>
      </c>
      <c r="D82" s="20">
        <f>D83+D84</f>
        <v>2740379.9550000001</v>
      </c>
      <c r="E82" s="20">
        <f>E83+E84</f>
        <v>958065.929</v>
      </c>
      <c r="F82" s="20">
        <f>F83+F84</f>
        <v>798046.87199999997</v>
      </c>
      <c r="G82" s="20">
        <f t="shared" si="8"/>
        <v>83.297698816299302</v>
      </c>
      <c r="H82" s="20">
        <f t="shared" si="7"/>
        <v>29.121759942226692</v>
      </c>
      <c r="I82" s="21">
        <f t="shared" si="9"/>
        <v>-11.702301183700698</v>
      </c>
    </row>
    <row r="83" s="17" customFormat="1" ht="16.5" customHeight="1">
      <c r="A83" s="40"/>
      <c r="B83" s="41"/>
      <c r="C83" s="26" t="s">
        <v>16</v>
      </c>
      <c r="D83" s="78">
        <v>1552031.7209999999</v>
      </c>
      <c r="E83" s="78">
        <v>391620.141</v>
      </c>
      <c r="F83" s="28">
        <v>308523.228</v>
      </c>
      <c r="G83" s="28">
        <f t="shared" si="8"/>
        <v>78.781246340442948</v>
      </c>
      <c r="H83" s="28">
        <f t="shared" si="7"/>
        <v>19.878667673184754</v>
      </c>
      <c r="I83" s="29">
        <f t="shared" si="9"/>
        <v>-16.218753659557052</v>
      </c>
    </row>
    <row r="84" s="30" customFormat="1" ht="27" customHeight="1">
      <c r="A84" s="47"/>
      <c r="B84" s="48"/>
      <c r="C84" s="26" t="s">
        <v>17</v>
      </c>
      <c r="D84" s="78">
        <v>1188348.2339999999</v>
      </c>
      <c r="E84" s="78">
        <v>566445.78799999994</v>
      </c>
      <c r="F84" s="78">
        <v>489523.64399999997</v>
      </c>
      <c r="G84" s="28">
        <f t="shared" si="8"/>
        <v>86.420210789880571</v>
      </c>
      <c r="H84" s="28">
        <f t="shared" si="7"/>
        <v>41.193619007810128</v>
      </c>
      <c r="I84" s="29">
        <f t="shared" si="9"/>
        <v>-8.5797892101194293</v>
      </c>
    </row>
    <row r="85" s="30" customFormat="1" ht="21" customHeight="1">
      <c r="A85" s="47"/>
      <c r="B85" s="48"/>
      <c r="C85" s="118" t="s">
        <v>18</v>
      </c>
      <c r="D85" s="37">
        <v>2436688.355</v>
      </c>
      <c r="E85" s="37">
        <v>906222.23999999999</v>
      </c>
      <c r="F85" s="37">
        <v>754033.19200000004</v>
      </c>
      <c r="G85" s="37">
        <f t="shared" si="8"/>
        <v>83.206211315228813</v>
      </c>
      <c r="H85" s="37">
        <f t="shared" si="7"/>
        <v>30.944999201590555</v>
      </c>
      <c r="I85" s="38">
        <f t="shared" si="9"/>
        <v>-11.793788684771187</v>
      </c>
      <c r="J85" s="119"/>
    </row>
    <row r="86" s="17" customFormat="1" ht="45" customHeight="1">
      <c r="A86" s="18" t="s">
        <v>75</v>
      </c>
      <c r="B86" s="19" t="s">
        <v>76</v>
      </c>
      <c r="C86" s="19" t="s">
        <v>77</v>
      </c>
      <c r="D86" s="20">
        <f>D88+D89+D90</f>
        <v>12455347.198999999</v>
      </c>
      <c r="E86" s="20">
        <f>E88+E89+E90</f>
        <v>4976186.1800000006</v>
      </c>
      <c r="F86" s="20">
        <f>F88+F89+F90</f>
        <v>4879314.8459999999</v>
      </c>
      <c r="G86" s="20">
        <f t="shared" si="8"/>
        <v>98.053301655204535</v>
      </c>
      <c r="H86" s="20">
        <f t="shared" si="7"/>
        <v>39.174458712734598</v>
      </c>
      <c r="I86" s="21">
        <f t="shared" si="9"/>
        <v>3.0533016552045353</v>
      </c>
    </row>
    <row r="87" s="17" customFormat="1" ht="45" hidden="1" customHeight="1">
      <c r="A87" s="24"/>
      <c r="B87" s="25"/>
      <c r="C87" s="19" t="s">
        <v>78</v>
      </c>
      <c r="D87" s="20">
        <f>D88+D89+D91</f>
        <v>8496801.6909999996</v>
      </c>
      <c r="E87" s="20">
        <f>E88+E89+E91</f>
        <v>3772734.7390000005</v>
      </c>
      <c r="F87" s="20">
        <f>F88+F89+F91</f>
        <v>3677292.2319999998</v>
      </c>
      <c r="G87" s="20">
        <f t="shared" si="8"/>
        <v>97.470203616136061</v>
      </c>
      <c r="H87" s="20">
        <f t="shared" si="7"/>
        <v>43.278546042742988</v>
      </c>
      <c r="I87" s="21">
        <f t="shared" si="9"/>
        <v>2.470203616136061</v>
      </c>
    </row>
    <row r="88" s="23" customFormat="1" ht="16.5" customHeight="1">
      <c r="A88" s="31"/>
      <c r="B88" s="32"/>
      <c r="C88" s="64" t="s">
        <v>16</v>
      </c>
      <c r="D88" s="28">
        <v>8486961.4220000003</v>
      </c>
      <c r="E88" s="28">
        <v>3765829.1270000003</v>
      </c>
      <c r="F88" s="28">
        <v>3671941.9109999998</v>
      </c>
      <c r="G88" s="28">
        <f t="shared" si="8"/>
        <v>97.50686468148929</v>
      </c>
      <c r="H88" s="28">
        <f t="shared" si="7"/>
        <v>43.26568401125931</v>
      </c>
      <c r="I88" s="120">
        <f t="shared" si="9"/>
        <v>2.5068646814892901</v>
      </c>
    </row>
    <row r="89" s="23" customFormat="1" ht="16.5" customHeight="1">
      <c r="A89" s="31"/>
      <c r="B89" s="32"/>
      <c r="C89" s="64" t="s">
        <v>34</v>
      </c>
      <c r="D89" s="28">
        <v>9840.2690000000002</v>
      </c>
      <c r="E89" s="90">
        <v>6905.6119999999992</v>
      </c>
      <c r="F89" s="28">
        <v>5350.3209999999999</v>
      </c>
      <c r="G89" s="79">
        <f t="shared" si="8"/>
        <v>77.477868724741555</v>
      </c>
      <c r="H89" s="28">
        <f t="shared" si="7"/>
        <v>54.371694513635745</v>
      </c>
      <c r="I89" s="29">
        <f t="shared" si="9"/>
        <v>-17.522131275258445</v>
      </c>
    </row>
    <row r="90" s="17" customFormat="1" ht="27" customHeight="1">
      <c r="A90" s="31"/>
      <c r="B90" s="32"/>
      <c r="C90" s="64" t="s">
        <v>17</v>
      </c>
      <c r="D90" s="28">
        <v>3958545.5079999999</v>
      </c>
      <c r="E90" s="28">
        <v>1203451.4410000001</v>
      </c>
      <c r="F90" s="28">
        <v>1202022.6140000001</v>
      </c>
      <c r="G90" s="28">
        <f t="shared" si="8"/>
        <v>99.881272567274266</v>
      </c>
      <c r="H90" s="28">
        <f t="shared" si="7"/>
        <v>30.365259451249944</v>
      </c>
      <c r="I90" s="29">
        <f t="shared" si="9"/>
        <v>4.8812725672742658</v>
      </c>
    </row>
    <row r="91" s="17" customFormat="1" ht="44.25" hidden="1" customHeight="1">
      <c r="A91" s="31"/>
      <c r="B91" s="32"/>
      <c r="C91" s="121" t="s">
        <v>79</v>
      </c>
      <c r="D91" s="28"/>
      <c r="E91" s="28"/>
      <c r="F91" s="55"/>
      <c r="G91" s="28" t="e">
        <f t="shared" si="8"/>
        <v>#DIV/0!</v>
      </c>
      <c r="H91" s="28" t="e">
        <f t="shared" si="7"/>
        <v>#DIV/0!</v>
      </c>
      <c r="I91" s="29" t="e">
        <f t="shared" si="9"/>
        <v>#DIV/0!</v>
      </c>
    </row>
    <row r="92" s="17" customFormat="1" ht="21" customHeight="1">
      <c r="A92" s="31"/>
      <c r="B92" s="32"/>
      <c r="C92" s="85" t="s">
        <v>18</v>
      </c>
      <c r="D92" s="37">
        <v>1000684.152</v>
      </c>
      <c r="E92" s="37">
        <v>221569.89600000001</v>
      </c>
      <c r="F92" s="37">
        <v>221569.89600000001</v>
      </c>
      <c r="G92" s="37">
        <f t="shared" si="8"/>
        <v>100</v>
      </c>
      <c r="H92" s="37">
        <f t="shared" si="7"/>
        <v>22.141841215049045</v>
      </c>
      <c r="I92" s="38">
        <f t="shared" si="9"/>
        <v>5</v>
      </c>
      <c r="J92" s="46"/>
    </row>
    <row r="93" s="17" customFormat="1" ht="40.5" hidden="1" customHeight="1">
      <c r="A93" s="33"/>
      <c r="B93" s="34"/>
      <c r="C93" s="85" t="s">
        <v>80</v>
      </c>
      <c r="D93" s="43"/>
      <c r="E93" s="43"/>
      <c r="F93" s="122"/>
      <c r="G93" s="37" t="e">
        <f t="shared" si="8"/>
        <v>#DIV/0!</v>
      </c>
      <c r="H93" s="37" t="e">
        <f t="shared" si="7"/>
        <v>#DIV/0!</v>
      </c>
      <c r="I93" s="38" t="e">
        <f t="shared" si="9"/>
        <v>#DIV/0!</v>
      </c>
      <c r="J93" s="46"/>
    </row>
    <row r="94" s="17" customFormat="1" ht="30" customHeight="1">
      <c r="A94" s="18" t="s">
        <v>81</v>
      </c>
      <c r="B94" s="19" t="s">
        <v>82</v>
      </c>
      <c r="C94" s="19" t="s">
        <v>83</v>
      </c>
      <c r="D94" s="20">
        <f>D95+D96+D97</f>
        <v>10835950.423</v>
      </c>
      <c r="E94" s="20">
        <f>E95+E96+E97</f>
        <v>6087668.0940000005</v>
      </c>
      <c r="F94" s="20">
        <f>F95+F96+F97</f>
        <v>5689071.9220000003</v>
      </c>
      <c r="G94" s="20">
        <f t="shared" si="8"/>
        <v>93.452399739189858</v>
      </c>
      <c r="H94" s="20">
        <f t="shared" si="7"/>
        <v>52.501826788765847</v>
      </c>
      <c r="I94" s="21">
        <f t="shared" si="9"/>
        <v>-1.5476002608101425</v>
      </c>
    </row>
    <row r="95" s="23" customFormat="1" ht="16.5" customHeight="1">
      <c r="A95" s="24"/>
      <c r="B95" s="25"/>
      <c r="C95" s="123" t="s">
        <v>16</v>
      </c>
      <c r="D95" s="78">
        <v>9511088.8800000008</v>
      </c>
      <c r="E95" s="78">
        <v>5330190.9240000006</v>
      </c>
      <c r="F95" s="28">
        <v>4969118.4160000002</v>
      </c>
      <c r="G95" s="28">
        <f t="shared" si="8"/>
        <v>93.225899162932109</v>
      </c>
      <c r="H95" s="28">
        <f t="shared" si="7"/>
        <v>52.245526024355684</v>
      </c>
      <c r="I95" s="29">
        <f t="shared" si="9"/>
        <v>-1.7741008370678912</v>
      </c>
    </row>
    <row r="96" s="17" customFormat="1" ht="16.5" customHeight="1">
      <c r="A96" s="31"/>
      <c r="B96" s="32"/>
      <c r="C96" s="26" t="s">
        <v>34</v>
      </c>
      <c r="D96" s="78">
        <v>408909.41600000003</v>
      </c>
      <c r="E96" s="78">
        <v>217598.549</v>
      </c>
      <c r="F96" s="78">
        <v>180074.88500000001</v>
      </c>
      <c r="G96" s="28">
        <f t="shared" si="8"/>
        <v>82.755554128258453</v>
      </c>
      <c r="H96" s="28">
        <f t="shared" si="7"/>
        <v>44.037842601306103</v>
      </c>
      <c r="I96" s="29">
        <f t="shared" si="9"/>
        <v>-12.244445871741547</v>
      </c>
    </row>
    <row r="97" s="17" customFormat="1" ht="27" customHeight="1">
      <c r="A97" s="31"/>
      <c r="B97" s="32"/>
      <c r="C97" s="26" t="s">
        <v>17</v>
      </c>
      <c r="D97" s="78">
        <v>915952.12699999998</v>
      </c>
      <c r="E97" s="78">
        <v>539878.62100000004</v>
      </c>
      <c r="F97" s="78">
        <v>539878.62100000004</v>
      </c>
      <c r="G97" s="28">
        <f t="shared" si="8"/>
        <v>100</v>
      </c>
      <c r="H97" s="28">
        <f t="shared" si="7"/>
        <v>58.941794563898654</v>
      </c>
      <c r="I97" s="29">
        <f t="shared" si="9"/>
        <v>5</v>
      </c>
    </row>
    <row r="98" s="17" customFormat="1" ht="21" hidden="1" customHeight="1">
      <c r="A98" s="33"/>
      <c r="B98" s="34"/>
      <c r="C98" s="85" t="s">
        <v>18</v>
      </c>
      <c r="D98" s="37"/>
      <c r="E98" s="37"/>
      <c r="F98" s="122"/>
      <c r="G98" s="37" t="e">
        <f t="shared" si="8"/>
        <v>#DIV/0!</v>
      </c>
      <c r="H98" s="37" t="e">
        <f t="shared" si="7"/>
        <v>#DIV/0!</v>
      </c>
      <c r="I98" s="38" t="e">
        <f t="shared" si="9"/>
        <v>#DIV/0!</v>
      </c>
    </row>
    <row r="99" s="17" customFormat="1" ht="30" customHeight="1">
      <c r="A99" s="82" t="s">
        <v>84</v>
      </c>
      <c r="B99" s="69" t="s">
        <v>85</v>
      </c>
      <c r="C99" s="117" t="s">
        <v>86</v>
      </c>
      <c r="D99" s="20">
        <f>D100+D101+D102</f>
        <v>169193.954</v>
      </c>
      <c r="E99" s="20">
        <f>E100+E101+E102</f>
        <v>86891.729000000007</v>
      </c>
      <c r="F99" s="20">
        <f>F100+F101+F102</f>
        <v>83025.297000000006</v>
      </c>
      <c r="G99" s="20">
        <f t="shared" si="8"/>
        <v>95.550287645904703</v>
      </c>
      <c r="H99" s="20">
        <f t="shared" si="7"/>
        <v>49.071077918067928</v>
      </c>
      <c r="I99" s="21">
        <f t="shared" si="9"/>
        <v>0.55028764590470303</v>
      </c>
    </row>
    <row r="100" s="17" customFormat="1" ht="16.5" customHeight="1">
      <c r="A100" s="24"/>
      <c r="B100" s="25"/>
      <c r="C100" s="26" t="s">
        <v>16</v>
      </c>
      <c r="D100" s="28">
        <v>168833.554</v>
      </c>
      <c r="E100" s="28">
        <v>86627.679000000004</v>
      </c>
      <c r="F100" s="28">
        <v>82822.735000000001</v>
      </c>
      <c r="G100" s="28">
        <f t="shared" si="8"/>
        <v>95.607704091898853</v>
      </c>
      <c r="H100" s="28">
        <f t="shared" si="7"/>
        <v>49.055850000053894</v>
      </c>
      <c r="I100" s="29">
        <f t="shared" si="9"/>
        <v>0.60770409189885299</v>
      </c>
    </row>
    <row r="101" s="17" customFormat="1" ht="16.5" customHeight="1">
      <c r="A101" s="31"/>
      <c r="B101" s="32"/>
      <c r="C101" s="26" t="s">
        <v>34</v>
      </c>
      <c r="D101" s="28">
        <v>360.39999999999998</v>
      </c>
      <c r="E101" s="28">
        <v>264.04999999999995</v>
      </c>
      <c r="F101" s="78">
        <v>202.56200000000001</v>
      </c>
      <c r="G101" s="28">
        <f>F101/E101*100</f>
        <v>76.713501230827504</v>
      </c>
      <c r="H101" s="28">
        <f t="shared" si="7"/>
        <v>56.204772475027752</v>
      </c>
      <c r="I101" s="29">
        <f t="shared" ref="I101:I102" si="10">G101-95</f>
        <v>-18.286498769172496</v>
      </c>
    </row>
    <row r="102" s="17" customFormat="1" ht="26.25" hidden="1" customHeight="1">
      <c r="A102" s="33"/>
      <c r="B102" s="34"/>
      <c r="C102" s="64" t="s">
        <v>17</v>
      </c>
      <c r="D102" s="28"/>
      <c r="E102" s="28"/>
      <c r="F102" s="55"/>
      <c r="G102" s="28" t="e">
        <f t="shared" si="8"/>
        <v>#DIV/0!</v>
      </c>
      <c r="H102" s="28" t="e">
        <f>F102/D102*100</f>
        <v>#DIV/0!</v>
      </c>
      <c r="I102" s="29" t="e">
        <f t="shared" si="10"/>
        <v>#DIV/0!</v>
      </c>
    </row>
    <row r="103" s="17" customFormat="1" ht="45" customHeight="1">
      <c r="A103" s="18" t="s">
        <v>87</v>
      </c>
      <c r="B103" s="19" t="s">
        <v>88</v>
      </c>
      <c r="C103" s="19" t="s">
        <v>89</v>
      </c>
      <c r="D103" s="109">
        <f>D104+D105</f>
        <v>127952.023</v>
      </c>
      <c r="E103" s="109">
        <f>E104+E105</f>
        <v>68065.926999999996</v>
      </c>
      <c r="F103" s="109">
        <f>F104+F105</f>
        <v>63360.837</v>
      </c>
      <c r="G103" s="20">
        <f t="shared" si="8"/>
        <v>93.087451817118421</v>
      </c>
      <c r="H103" s="20">
        <f t="shared" si="7"/>
        <v>49.519214713783775</v>
      </c>
      <c r="I103" s="21">
        <f t="shared" si="9"/>
        <v>-1.9125481828815794</v>
      </c>
    </row>
    <row r="104" s="23" customFormat="1" ht="18" customHeight="1">
      <c r="A104" s="24"/>
      <c r="B104" s="25"/>
      <c r="C104" s="64" t="s">
        <v>16</v>
      </c>
      <c r="D104" s="78">
        <v>127952.023</v>
      </c>
      <c r="E104" s="78">
        <v>68065.926999999996</v>
      </c>
      <c r="F104" s="78">
        <v>63360.837</v>
      </c>
      <c r="G104" s="28">
        <f t="shared" si="8"/>
        <v>93.087451817118421</v>
      </c>
      <c r="H104" s="28">
        <f t="shared" si="7"/>
        <v>49.519214713783775</v>
      </c>
      <c r="I104" s="29">
        <f t="shared" si="9"/>
        <v>-1.9125481828815794</v>
      </c>
    </row>
    <row r="105" s="30" customFormat="1" ht="27" hidden="1" customHeight="1">
      <c r="A105" s="33"/>
      <c r="B105" s="34"/>
      <c r="C105" s="64" t="s">
        <v>17</v>
      </c>
      <c r="D105" s="28"/>
      <c r="E105" s="28"/>
      <c r="F105" s="55"/>
      <c r="G105" s="28" t="e">
        <f t="shared" si="8"/>
        <v>#DIV/0!</v>
      </c>
      <c r="H105" s="28" t="e">
        <f t="shared" si="7"/>
        <v>#DIV/0!</v>
      </c>
      <c r="I105" s="29" t="e">
        <f t="shared" si="9"/>
        <v>#DIV/0!</v>
      </c>
      <c r="J105" s="17"/>
    </row>
    <row r="106" s="17" customFormat="1" ht="44.25" customHeight="1">
      <c r="A106" s="82" t="s">
        <v>90</v>
      </c>
      <c r="B106" s="69" t="s">
        <v>91</v>
      </c>
      <c r="C106" s="19" t="s">
        <v>92</v>
      </c>
      <c r="D106" s="20">
        <f>D107+D108+D109</f>
        <v>1080558.6159999999</v>
      </c>
      <c r="E106" s="20">
        <f>E107+E108+E109</f>
        <v>487858.636</v>
      </c>
      <c r="F106" s="20">
        <f>F107+F108+F109</f>
        <v>484596.51000000001</v>
      </c>
      <c r="G106" s="20">
        <f t="shared" ref="G106:G166" si="11">F106/E106*100</f>
        <v>99.331337859108842</v>
      </c>
      <c r="H106" s="20">
        <f t="shared" si="7"/>
        <v>44.846850770009503</v>
      </c>
      <c r="I106" s="21">
        <f t="shared" si="9"/>
        <v>4.3313378591088423</v>
      </c>
    </row>
    <row r="107" s="23" customFormat="1" ht="17.25" customHeight="1">
      <c r="A107" s="24"/>
      <c r="B107" s="25"/>
      <c r="C107" s="26" t="s">
        <v>16</v>
      </c>
      <c r="D107" s="28">
        <v>660501.80000000005</v>
      </c>
      <c r="E107" s="78">
        <v>341886.50699999998</v>
      </c>
      <c r="F107" s="28">
        <v>340370.94500000001</v>
      </c>
      <c r="G107" s="28">
        <f t="shared" si="11"/>
        <v>99.556706108907662</v>
      </c>
      <c r="H107" s="28">
        <f t="shared" si="7"/>
        <v>51.532175234041752</v>
      </c>
      <c r="I107" s="29">
        <f t="shared" si="9"/>
        <v>4.5567061089076617</v>
      </c>
    </row>
    <row r="108" s="124" customFormat="1" ht="18" customHeight="1">
      <c r="A108" s="31"/>
      <c r="B108" s="32"/>
      <c r="C108" s="26" t="s">
        <v>34</v>
      </c>
      <c r="D108" s="27">
        <v>251515.95000000001</v>
      </c>
      <c r="E108" s="28">
        <v>30419.109</v>
      </c>
      <c r="F108" s="28">
        <v>28672.544999999998</v>
      </c>
      <c r="G108" s="28">
        <f t="shared" si="11"/>
        <v>94.258332813101134</v>
      </c>
      <c r="H108" s="28">
        <f t="shared" ref="H108:H109" si="12">F108/D108*100</f>
        <v>11.399891338899181</v>
      </c>
      <c r="I108" s="29">
        <f t="shared" ref="I108:I109" si="13">G108-95</f>
        <v>-0.74166718689886579</v>
      </c>
    </row>
    <row r="109" s="30" customFormat="1" ht="28.5" customHeight="1">
      <c r="A109" s="33"/>
      <c r="B109" s="34"/>
      <c r="C109" s="26" t="s">
        <v>17</v>
      </c>
      <c r="D109" s="28">
        <v>168540.86600000001</v>
      </c>
      <c r="E109" s="28">
        <v>115553.02</v>
      </c>
      <c r="F109" s="28">
        <v>115553.02</v>
      </c>
      <c r="G109" s="28">
        <f t="shared" si="11"/>
        <v>100</v>
      </c>
      <c r="H109" s="28">
        <f t="shared" si="12"/>
        <v>68.560832006167573</v>
      </c>
      <c r="I109" s="29">
        <f t="shared" si="13"/>
        <v>5</v>
      </c>
      <c r="J109" s="17"/>
    </row>
    <row r="110" s="17" customFormat="1" ht="44.25" customHeight="1">
      <c r="A110" s="18" t="s">
        <v>93</v>
      </c>
      <c r="B110" s="19" t="s">
        <v>94</v>
      </c>
      <c r="C110" s="19" t="s">
        <v>95</v>
      </c>
      <c r="D110" s="20">
        <f>D111+D112+D113</f>
        <v>329492.86900000001</v>
      </c>
      <c r="E110" s="20">
        <f>E111+E112+E113</f>
        <v>171732.552</v>
      </c>
      <c r="F110" s="20">
        <f>F111+F112+F113</f>
        <v>161440.81400000001</v>
      </c>
      <c r="G110" s="20">
        <f t="shared" si="11"/>
        <v>94.007112873976283</v>
      </c>
      <c r="H110" s="20">
        <f t="shared" si="7"/>
        <v>48.996755070896548</v>
      </c>
      <c r="I110" s="21">
        <f t="shared" si="9"/>
        <v>-0.99288712602371731</v>
      </c>
    </row>
    <row r="111" s="23" customFormat="1" ht="17.25" customHeight="1">
      <c r="A111" s="24"/>
      <c r="B111" s="25"/>
      <c r="C111" s="26" t="s">
        <v>16</v>
      </c>
      <c r="D111" s="28">
        <v>327833.36900000001</v>
      </c>
      <c r="E111" s="28">
        <v>170912.82799999998</v>
      </c>
      <c r="F111" s="28">
        <v>160681.489</v>
      </c>
      <c r="G111" s="28">
        <f t="shared" si="11"/>
        <v>94.013709140662058</v>
      </c>
      <c r="H111" s="28">
        <f t="shared" si="7"/>
        <v>49.013158572030534</v>
      </c>
      <c r="I111" s="29">
        <f t="shared" si="9"/>
        <v>-0.98629085933794158</v>
      </c>
    </row>
    <row r="112" s="23" customFormat="1" ht="17.25" customHeight="1">
      <c r="A112" s="31"/>
      <c r="B112" s="32"/>
      <c r="C112" s="64" t="s">
        <v>34</v>
      </c>
      <c r="D112" s="28">
        <v>211.59999999999999</v>
      </c>
      <c r="E112" s="28">
        <v>211.60000000000002</v>
      </c>
      <c r="F112" s="57">
        <v>211.59999999999999</v>
      </c>
      <c r="G112" s="28">
        <f t="shared" si="11"/>
        <v>99.999999999999986</v>
      </c>
      <c r="H112" s="28">
        <f t="shared" si="7"/>
        <v>100</v>
      </c>
      <c r="I112" s="29">
        <f t="shared" si="9"/>
        <v>4.9999999999999858</v>
      </c>
    </row>
    <row r="113" s="23" customFormat="1" ht="28.5" customHeight="1">
      <c r="A113" s="31"/>
      <c r="B113" s="32"/>
      <c r="C113" s="64" t="s">
        <v>17</v>
      </c>
      <c r="D113" s="28">
        <v>1447.9000000000001</v>
      </c>
      <c r="E113" s="93">
        <v>608.12400000000002</v>
      </c>
      <c r="F113" s="93">
        <v>547.72500000000002</v>
      </c>
      <c r="G113" s="79">
        <f t="shared" si="11"/>
        <v>90.067979556800921</v>
      </c>
      <c r="H113" s="28">
        <f t="shared" si="7"/>
        <v>37.828924649492365</v>
      </c>
      <c r="I113" s="29">
        <f t="shared" si="9"/>
        <v>-4.9320204431990788</v>
      </c>
    </row>
    <row r="114" s="65" customFormat="1" ht="21" hidden="1" customHeight="1">
      <c r="A114" s="33"/>
      <c r="B114" s="34"/>
      <c r="C114" s="85" t="s">
        <v>18</v>
      </c>
      <c r="D114" s="43"/>
      <c r="E114" s="43"/>
      <c r="F114" s="86"/>
      <c r="G114" s="37" t="e">
        <f t="shared" si="11"/>
        <v>#DIV/0!</v>
      </c>
      <c r="H114" s="37" t="e">
        <f t="shared" si="7"/>
        <v>#DIV/0!</v>
      </c>
      <c r="I114" s="38" t="e">
        <f t="shared" si="9"/>
        <v>#DIV/0!</v>
      </c>
    </row>
    <row r="115" s="17" customFormat="1" ht="27.75" customHeight="1">
      <c r="A115" s="18" t="s">
        <v>96</v>
      </c>
      <c r="B115" s="19" t="s">
        <v>97</v>
      </c>
      <c r="C115" s="19" t="s">
        <v>98</v>
      </c>
      <c r="D115" s="20">
        <f>D116+D117+D118</f>
        <v>1208383.652</v>
      </c>
      <c r="E115" s="109">
        <f>E116+E117+E118</f>
        <v>601677.06799999997</v>
      </c>
      <c r="F115" s="109">
        <f>F116+F117+F118</f>
        <v>598901.48099999991</v>
      </c>
      <c r="G115" s="20">
        <f t="shared" si="11"/>
        <v>99.538691575993383</v>
      </c>
      <c r="H115" s="20">
        <f t="shared" si="7"/>
        <v>49.562196576290653</v>
      </c>
      <c r="I115" s="21">
        <f t="shared" si="9"/>
        <v>4.5386915759933828</v>
      </c>
    </row>
    <row r="116" s="23" customFormat="1" ht="18" customHeight="1">
      <c r="A116" s="24"/>
      <c r="B116" s="25"/>
      <c r="C116" s="26" t="s">
        <v>16</v>
      </c>
      <c r="D116" s="78">
        <v>1208109.152</v>
      </c>
      <c r="E116" s="78">
        <v>601465.02000000002</v>
      </c>
      <c r="F116" s="78">
        <v>598689.43299999996</v>
      </c>
      <c r="G116" s="28">
        <f t="shared" si="11"/>
        <v>99.53852894055251</v>
      </c>
      <c r="H116" s="28">
        <f t="shared" si="7"/>
        <v>49.555905772990947</v>
      </c>
      <c r="I116" s="29">
        <f t="shared" si="9"/>
        <v>4.53852894055251</v>
      </c>
    </row>
    <row r="117" s="30" customFormat="1" ht="16.899999999999999" hidden="1" customHeight="1">
      <c r="A117" s="31"/>
      <c r="B117" s="32"/>
      <c r="C117" s="26" t="s">
        <v>34</v>
      </c>
      <c r="D117" s="28"/>
      <c r="E117" s="28"/>
      <c r="F117" s="55"/>
      <c r="G117" s="28" t="e">
        <f t="shared" si="11"/>
        <v>#DIV/0!</v>
      </c>
      <c r="H117" s="55" t="e">
        <f t="shared" si="7"/>
        <v>#DIV/0!</v>
      </c>
      <c r="I117" s="29" t="e">
        <f t="shared" si="9"/>
        <v>#DIV/0!</v>
      </c>
    </row>
    <row r="118" s="17" customFormat="1" ht="27.75" customHeight="1">
      <c r="A118" s="33"/>
      <c r="B118" s="34"/>
      <c r="C118" s="26" t="s">
        <v>17</v>
      </c>
      <c r="D118" s="28">
        <v>274.5</v>
      </c>
      <c r="E118" s="28">
        <v>212.048</v>
      </c>
      <c r="F118" s="28">
        <v>212.048</v>
      </c>
      <c r="G118" s="28">
        <f t="shared" si="11"/>
        <v>100</v>
      </c>
      <c r="H118" s="28">
        <f t="shared" si="7"/>
        <v>77.248816029143896</v>
      </c>
      <c r="I118" s="29">
        <f t="shared" si="9"/>
        <v>5</v>
      </c>
    </row>
    <row r="119" s="17" customFormat="1" ht="45" customHeight="1">
      <c r="A119" s="18" t="s">
        <v>99</v>
      </c>
      <c r="B119" s="19" t="s">
        <v>100</v>
      </c>
      <c r="C119" s="19" t="s">
        <v>101</v>
      </c>
      <c r="D119" s="20">
        <f>D120+D121+D122</f>
        <v>1890661.071</v>
      </c>
      <c r="E119" s="20">
        <f>E120+E121+E122</f>
        <v>938749.76599999995</v>
      </c>
      <c r="F119" s="20">
        <f>F120+F121+F122</f>
        <v>937227.28899999999</v>
      </c>
      <c r="G119" s="20">
        <f t="shared" si="11"/>
        <v>99.837818654646682</v>
      </c>
      <c r="H119" s="20">
        <f t="shared" si="7"/>
        <v>49.57140670930967</v>
      </c>
      <c r="I119" s="21">
        <f t="shared" si="9"/>
        <v>4.8378186546466821</v>
      </c>
    </row>
    <row r="120" s="23" customFormat="1" ht="18" customHeight="1">
      <c r="A120" s="24"/>
      <c r="B120" s="25"/>
      <c r="C120" s="26" t="s">
        <v>16</v>
      </c>
      <c r="D120" s="28">
        <v>1832603.7779999999</v>
      </c>
      <c r="E120" s="28">
        <v>917692.473</v>
      </c>
      <c r="F120" s="28">
        <v>916321.47199999995</v>
      </c>
      <c r="G120" s="28">
        <f t="shared" si="11"/>
        <v>99.850603438478885</v>
      </c>
      <c r="H120" s="28">
        <f t="shared" si="7"/>
        <v>50.001068588869849</v>
      </c>
      <c r="I120" s="29">
        <f t="shared" si="9"/>
        <v>4.8506034384788848</v>
      </c>
    </row>
    <row r="121" s="125" customFormat="1" ht="17.25" customHeight="1">
      <c r="A121" s="31"/>
      <c r="B121" s="32"/>
      <c r="C121" s="26" t="s">
        <v>34</v>
      </c>
      <c r="D121" s="28">
        <v>5733.0259999999998</v>
      </c>
      <c r="E121" s="28">
        <v>5733.0259999999998</v>
      </c>
      <c r="F121" s="28">
        <v>5581.5500000000002</v>
      </c>
      <c r="G121" s="28">
        <f t="shared" si="11"/>
        <v>97.357835111858904</v>
      </c>
      <c r="H121" s="28">
        <f t="shared" si="7"/>
        <v>97.357835111858904</v>
      </c>
      <c r="I121" s="29">
        <f t="shared" si="9"/>
        <v>2.357835111858904</v>
      </c>
    </row>
    <row r="122" s="17" customFormat="1" ht="27" customHeight="1">
      <c r="A122" s="31"/>
      <c r="B122" s="32"/>
      <c r="C122" s="26" t="s">
        <v>17</v>
      </c>
      <c r="D122" s="28">
        <v>52324.267</v>
      </c>
      <c r="E122" s="28">
        <v>15324.267</v>
      </c>
      <c r="F122" s="28">
        <v>15324.267</v>
      </c>
      <c r="G122" s="28">
        <f t="shared" si="11"/>
        <v>100</v>
      </c>
      <c r="H122" s="28">
        <f t="shared" si="7"/>
        <v>29.287112612585663</v>
      </c>
      <c r="I122" s="29">
        <f t="shared" si="9"/>
        <v>5</v>
      </c>
    </row>
    <row r="123" s="17" customFormat="1" ht="21" hidden="1" customHeight="1">
      <c r="A123" s="33"/>
      <c r="B123" s="34"/>
      <c r="C123" s="96" t="s">
        <v>18</v>
      </c>
      <c r="D123" s="37"/>
      <c r="E123" s="37"/>
      <c r="F123" s="122"/>
      <c r="G123" s="37" t="e">
        <f t="shared" si="11"/>
        <v>#DIV/0!</v>
      </c>
      <c r="H123" s="37" t="e">
        <f t="shared" si="7"/>
        <v>#DIV/0!</v>
      </c>
      <c r="I123" s="38" t="e">
        <f t="shared" si="9"/>
        <v>#DIV/0!</v>
      </c>
      <c r="J123" s="46"/>
    </row>
    <row r="124" s="17" customFormat="1" ht="30" customHeight="1">
      <c r="A124" s="18" t="s">
        <v>102</v>
      </c>
      <c r="B124" s="19" t="s">
        <v>103</v>
      </c>
      <c r="C124" s="19" t="s">
        <v>104</v>
      </c>
      <c r="D124" s="20">
        <f>D125</f>
        <v>85133.199999999997</v>
      </c>
      <c r="E124" s="20">
        <f>E125</f>
        <v>39125.899999999994</v>
      </c>
      <c r="F124" s="20">
        <f>F125</f>
        <v>38701.945</v>
      </c>
      <c r="G124" s="20">
        <f t="shared" si="11"/>
        <v>98.916433871169744</v>
      </c>
      <c r="H124" s="20">
        <f t="shared" si="7"/>
        <v>45.460460783807022</v>
      </c>
      <c r="I124" s="21">
        <f t="shared" si="9"/>
        <v>3.916433871169744</v>
      </c>
    </row>
    <row r="125" s="23" customFormat="1" ht="18" customHeight="1">
      <c r="A125" s="24"/>
      <c r="B125" s="25"/>
      <c r="C125" s="26" t="s">
        <v>16</v>
      </c>
      <c r="D125" s="28">
        <v>85133.199999999997</v>
      </c>
      <c r="E125" s="28">
        <v>39125.899999999994</v>
      </c>
      <c r="F125" s="28">
        <v>38701.945</v>
      </c>
      <c r="G125" s="28">
        <f t="shared" si="11"/>
        <v>98.916433871169744</v>
      </c>
      <c r="H125" s="28">
        <f t="shared" si="7"/>
        <v>45.460460783807022</v>
      </c>
      <c r="I125" s="29">
        <f t="shared" si="9"/>
        <v>3.916433871169744</v>
      </c>
    </row>
    <row r="126" s="65" customFormat="1" ht="28.899999999999999" hidden="1" customHeight="1">
      <c r="A126" s="33"/>
      <c r="B126" s="34"/>
      <c r="C126" s="26" t="s">
        <v>17</v>
      </c>
      <c r="D126" s="28">
        <v>0</v>
      </c>
      <c r="E126" s="28">
        <v>0</v>
      </c>
      <c r="F126" s="55">
        <v>0</v>
      </c>
      <c r="G126" s="55" t="e">
        <f t="shared" si="11"/>
        <v>#DIV/0!</v>
      </c>
      <c r="H126" s="55" t="e">
        <f t="shared" si="7"/>
        <v>#DIV/0!</v>
      </c>
      <c r="I126" s="56" t="e">
        <f t="shared" si="9"/>
        <v>#DIV/0!</v>
      </c>
    </row>
    <row r="127" s="17" customFormat="1" ht="30" hidden="1" customHeight="1">
      <c r="A127" s="18" t="s">
        <v>105</v>
      </c>
      <c r="B127" s="19" t="s">
        <v>106</v>
      </c>
      <c r="C127" s="19" t="s">
        <v>107</v>
      </c>
      <c r="D127" s="20">
        <f>D128</f>
        <v>0</v>
      </c>
      <c r="E127" s="20">
        <f>E128</f>
        <v>0</v>
      </c>
      <c r="F127" s="126">
        <f>F128</f>
        <v>0</v>
      </c>
      <c r="G127" s="20"/>
      <c r="H127" s="20"/>
      <c r="I127" s="21">
        <f t="shared" si="9"/>
        <v>-95</v>
      </c>
    </row>
    <row r="128" s="23" customFormat="1" ht="18" hidden="1" customHeight="1">
      <c r="A128" s="127"/>
      <c r="B128" s="128"/>
      <c r="C128" s="64" t="s">
        <v>16</v>
      </c>
      <c r="D128" s="28">
        <v>0</v>
      </c>
      <c r="E128" s="28">
        <v>0</v>
      </c>
      <c r="F128" s="55">
        <v>0</v>
      </c>
      <c r="G128" s="28"/>
      <c r="H128" s="28"/>
      <c r="I128" s="29">
        <f t="shared" si="9"/>
        <v>-95</v>
      </c>
    </row>
    <row r="129" s="17" customFormat="1" ht="25.5" customHeight="1">
      <c r="A129" s="18" t="s">
        <v>108</v>
      </c>
      <c r="B129" s="19" t="s">
        <v>109</v>
      </c>
      <c r="C129" s="19" t="s">
        <v>110</v>
      </c>
      <c r="D129" s="20">
        <f>D130+D131</f>
        <v>317260.83399999997</v>
      </c>
      <c r="E129" s="20">
        <f>E130+E131</f>
        <v>140059.96799999999</v>
      </c>
      <c r="F129" s="20">
        <f>F130+F131</f>
        <v>132140.861</v>
      </c>
      <c r="G129" s="20">
        <f t="shared" si="11"/>
        <v>94.345916886115532</v>
      </c>
      <c r="H129" s="20">
        <f t="shared" si="7"/>
        <v>41.650543287672257</v>
      </c>
      <c r="I129" s="21">
        <f t="shared" si="9"/>
        <v>-0.65408311388446805</v>
      </c>
    </row>
    <row r="130" s="23" customFormat="1" ht="18" customHeight="1">
      <c r="A130" s="24"/>
      <c r="B130" s="25"/>
      <c r="C130" s="64" t="s">
        <v>16</v>
      </c>
      <c r="D130" s="28">
        <v>317260.83399999997</v>
      </c>
      <c r="E130" s="28">
        <v>140059.96799999999</v>
      </c>
      <c r="F130" s="28">
        <v>132140.861</v>
      </c>
      <c r="G130" s="28">
        <f t="shared" si="11"/>
        <v>94.345916886115532</v>
      </c>
      <c r="H130" s="28">
        <f t="shared" si="7"/>
        <v>41.650543287672257</v>
      </c>
      <c r="I130" s="29">
        <f t="shared" si="9"/>
        <v>-0.65408311388446805</v>
      </c>
    </row>
    <row r="131" s="65" customFormat="1" ht="27" hidden="1" customHeight="1">
      <c r="A131" s="33"/>
      <c r="B131" s="34"/>
      <c r="C131" s="64" t="s">
        <v>17</v>
      </c>
      <c r="D131" s="28">
        <v>0</v>
      </c>
      <c r="E131" s="28">
        <v>0</v>
      </c>
      <c r="F131" s="55">
        <v>0</v>
      </c>
      <c r="G131" s="55" t="e">
        <f t="shared" si="11"/>
        <v>#DIV/0!</v>
      </c>
      <c r="H131" s="55" t="e">
        <f t="shared" si="7"/>
        <v>#DIV/0!</v>
      </c>
      <c r="I131" s="56" t="e">
        <f t="shared" si="9"/>
        <v>#DIV/0!</v>
      </c>
    </row>
    <row r="132" s="17" customFormat="1" ht="44.25" customHeight="1">
      <c r="A132" s="18" t="s">
        <v>111</v>
      </c>
      <c r="B132" s="19" t="s">
        <v>112</v>
      </c>
      <c r="C132" s="19" t="s">
        <v>113</v>
      </c>
      <c r="D132" s="20">
        <f>D133+D134+D135</f>
        <v>2786169.9760000003</v>
      </c>
      <c r="E132" s="20">
        <f>E133+E134+E135</f>
        <v>1521125.075</v>
      </c>
      <c r="F132" s="20">
        <f>F133+F134+F135</f>
        <v>1449056.9709999999</v>
      </c>
      <c r="G132" s="111">
        <f t="shared" si="11"/>
        <v>95.262184209276796</v>
      </c>
      <c r="H132" s="20">
        <f t="shared" si="7"/>
        <v>52.008922050059439</v>
      </c>
      <c r="I132" s="112">
        <f t="shared" ref="I132:I133" si="14">G132-95</f>
        <v>0.26218420927679631</v>
      </c>
    </row>
    <row r="133" s="23" customFormat="1" ht="17.449999999999999" customHeight="1">
      <c r="A133" s="24"/>
      <c r="B133" s="25"/>
      <c r="C133" s="26" t="s">
        <v>16</v>
      </c>
      <c r="D133" s="28">
        <v>1940112.4010000001</v>
      </c>
      <c r="E133" s="28">
        <v>833073.96399999992</v>
      </c>
      <c r="F133" s="28">
        <v>819963.44700000004</v>
      </c>
      <c r="G133" s="28">
        <f t="shared" si="11"/>
        <v>98.426248140435234</v>
      </c>
      <c r="H133" s="28">
        <f t="shared" ref="H133:H166" si="15">F133/D133*100</f>
        <v>42.263708359235416</v>
      </c>
      <c r="I133" s="29">
        <f t="shared" si="14"/>
        <v>3.4262481404352343</v>
      </c>
    </row>
    <row r="134" s="17" customFormat="1" ht="17.449999999999999" customHeight="1">
      <c r="A134" s="31"/>
      <c r="B134" s="32"/>
      <c r="C134" s="26" t="s">
        <v>34</v>
      </c>
      <c r="D134" s="28">
        <v>612578.17599999998</v>
      </c>
      <c r="E134" s="78">
        <v>578548.92500000005</v>
      </c>
      <c r="F134" s="28">
        <v>524806.27099999995</v>
      </c>
      <c r="G134" s="28">
        <f t="shared" si="11"/>
        <v>90.710784917628175</v>
      </c>
      <c r="H134" s="28">
        <f t="shared" si="15"/>
        <v>85.671721840772847</v>
      </c>
      <c r="I134" s="29">
        <f t="shared" si="9"/>
        <v>-4.2892150823718254</v>
      </c>
    </row>
    <row r="135" s="17" customFormat="1" ht="27" customHeight="1">
      <c r="A135" s="31"/>
      <c r="B135" s="32"/>
      <c r="C135" s="26" t="s">
        <v>17</v>
      </c>
      <c r="D135" s="28">
        <v>233479.399</v>
      </c>
      <c r="E135" s="28">
        <v>109502.186</v>
      </c>
      <c r="F135" s="28">
        <v>104287.253</v>
      </c>
      <c r="G135" s="28">
        <f t="shared" si="11"/>
        <v>95.237599183636391</v>
      </c>
      <c r="H135" s="28">
        <f t="shared" si="15"/>
        <v>44.666575914905451</v>
      </c>
      <c r="I135" s="29">
        <f t="shared" ref="I135:I158" si="16">G135-95</f>
        <v>0.23759918363639088</v>
      </c>
    </row>
    <row r="136" s="17" customFormat="1" ht="21" customHeight="1">
      <c r="A136" s="33"/>
      <c r="B136" s="34"/>
      <c r="C136" s="96" t="s">
        <v>18</v>
      </c>
      <c r="D136" s="37">
        <v>2320844.3790000002</v>
      </c>
      <c r="E136" s="37">
        <v>1200129.547</v>
      </c>
      <c r="F136" s="37">
        <v>1141764.0090000001</v>
      </c>
      <c r="G136" s="37">
        <f t="shared" si="11"/>
        <v>95.136730185012269</v>
      </c>
      <c r="H136" s="37">
        <f t="shared" si="15"/>
        <v>49.196060680809659</v>
      </c>
      <c r="I136" s="38">
        <f t="shared" si="16"/>
        <v>0.13673018501226863</v>
      </c>
      <c r="J136" s="46"/>
    </row>
    <row r="137" s="17" customFormat="1" ht="45" customHeight="1">
      <c r="A137" s="82" t="s">
        <v>114</v>
      </c>
      <c r="B137" s="69" t="s">
        <v>115</v>
      </c>
      <c r="C137" s="19" t="s">
        <v>116</v>
      </c>
      <c r="D137" s="20">
        <f>D138+D139</f>
        <v>212800.67000000001</v>
      </c>
      <c r="E137" s="20">
        <f>E138+E139</f>
        <v>118659.96799999999</v>
      </c>
      <c r="F137" s="20">
        <f>F138+F139</f>
        <v>103366.901</v>
      </c>
      <c r="G137" s="129">
        <f t="shared" si="11"/>
        <v>87.111856460301766</v>
      </c>
      <c r="H137" s="129">
        <f t="shared" si="15"/>
        <v>48.574518585867231</v>
      </c>
      <c r="I137" s="130">
        <f t="shared" si="16"/>
        <v>-7.888143539698234</v>
      </c>
    </row>
    <row r="138" s="23" customFormat="1" ht="18" customHeight="1">
      <c r="A138" s="24"/>
      <c r="B138" s="25"/>
      <c r="C138" s="26" t="s">
        <v>16</v>
      </c>
      <c r="D138" s="78">
        <v>210915.07000000001</v>
      </c>
      <c r="E138" s="28">
        <v>118659.96799999999</v>
      </c>
      <c r="F138" s="28">
        <v>103366.901</v>
      </c>
      <c r="G138" s="28">
        <f t="shared" si="11"/>
        <v>87.111856460301766</v>
      </c>
      <c r="H138" s="28">
        <f t="shared" si="15"/>
        <v>49.008779220944234</v>
      </c>
      <c r="I138" s="29">
        <f t="shared" si="16"/>
        <v>-7.888143539698234</v>
      </c>
    </row>
    <row r="139" s="23" customFormat="1" ht="28.5" customHeight="1">
      <c r="A139" s="31"/>
      <c r="B139" s="32"/>
      <c r="C139" s="26" t="s">
        <v>17</v>
      </c>
      <c r="D139" s="28">
        <v>1885.5999999999999</v>
      </c>
      <c r="E139" s="28">
        <v>0</v>
      </c>
      <c r="F139" s="28">
        <v>0</v>
      </c>
      <c r="G139" s="28"/>
      <c r="H139" s="28">
        <f t="shared" si="15"/>
        <v>0</v>
      </c>
      <c r="I139" s="29">
        <f t="shared" si="16"/>
        <v>-95</v>
      </c>
    </row>
    <row r="140" s="23" customFormat="1" ht="21" hidden="1" customHeight="1">
      <c r="A140" s="33"/>
      <c r="B140" s="34"/>
      <c r="C140" s="96" t="s">
        <v>18</v>
      </c>
      <c r="D140" s="43"/>
      <c r="E140" s="43"/>
      <c r="F140" s="122"/>
      <c r="G140" s="37"/>
      <c r="H140" s="37"/>
      <c r="I140" s="38"/>
    </row>
    <row r="141" s="30" customFormat="1" ht="18" hidden="1" customHeight="1">
      <c r="A141" s="33" t="s">
        <v>117</v>
      </c>
      <c r="B141" s="131"/>
      <c r="C141" s="128"/>
      <c r="D141" s="129">
        <v>0</v>
      </c>
      <c r="E141" s="129" t="s">
        <v>118</v>
      </c>
      <c r="F141" s="132" t="s">
        <v>118</v>
      </c>
      <c r="G141" s="28" t="e">
        <f t="shared" si="11"/>
        <v>#VALUE!</v>
      </c>
      <c r="H141" s="28"/>
      <c r="I141" s="29"/>
    </row>
    <row r="142" s="30" customFormat="1" ht="27.75" hidden="1" customHeight="1">
      <c r="A142" s="31" t="s">
        <v>119</v>
      </c>
      <c r="B142" s="133"/>
      <c r="C142" s="25"/>
      <c r="D142" s="134">
        <v>0</v>
      </c>
      <c r="E142" s="134">
        <v>0</v>
      </c>
      <c r="F142" s="135">
        <v>0</v>
      </c>
      <c r="G142" s="57" t="e">
        <f t="shared" si="11"/>
        <v>#DIV/0!</v>
      </c>
      <c r="H142" s="57"/>
      <c r="I142" s="136"/>
    </row>
    <row r="143" s="8" customFormat="1" ht="26.25" customHeight="1">
      <c r="A143" s="137" t="s">
        <v>120</v>
      </c>
      <c r="B143" s="138"/>
      <c r="C143" s="138"/>
      <c r="D143" s="139">
        <f>D146+D147+D148</f>
        <v>67853710.017000005</v>
      </c>
      <c r="E143" s="139">
        <f>E146+E147+E148</f>
        <v>33373132.806999996</v>
      </c>
      <c r="F143" s="139">
        <f>F146+F147+F148</f>
        <v>32243405.475000001</v>
      </c>
      <c r="G143" s="139">
        <f t="shared" si="11"/>
        <v>96.614859807937975</v>
      </c>
      <c r="H143" s="139">
        <f t="shared" si="15"/>
        <v>47.519001491475954</v>
      </c>
      <c r="I143" s="140">
        <f t="shared" si="16"/>
        <v>1.6148598079379752</v>
      </c>
      <c r="J143" s="22"/>
    </row>
    <row r="144" s="8" customFormat="1" ht="36.75" hidden="1" customHeight="1">
      <c r="A144" s="141" t="s">
        <v>121</v>
      </c>
      <c r="B144" s="141"/>
      <c r="C144" s="141"/>
      <c r="D144" s="142">
        <f>D146+D147+D149</f>
        <v>65391213.630999997</v>
      </c>
      <c r="E144" s="142">
        <f>E146+E147+E149</f>
        <v>33373132.806999996</v>
      </c>
      <c r="F144" s="142">
        <f>F146+F147+F149</f>
        <v>32243405.475000001</v>
      </c>
      <c r="G144" s="143">
        <f t="shared" si="11"/>
        <v>96.614859807937975</v>
      </c>
      <c r="H144" s="143">
        <f t="shared" si="15"/>
        <v>49.308467735356999</v>
      </c>
      <c r="I144" s="144">
        <f t="shared" si="16"/>
        <v>1.6148598079379752</v>
      </c>
      <c r="J144" s="22"/>
    </row>
    <row r="145" s="8" customFormat="1" ht="15.75" customHeight="1">
      <c r="A145" s="145"/>
      <c r="B145" s="145"/>
      <c r="C145" s="19" t="s">
        <v>122</v>
      </c>
      <c r="D145" s="146"/>
      <c r="E145" s="146"/>
      <c r="F145" s="146"/>
      <c r="G145" s="28"/>
      <c r="H145" s="28"/>
      <c r="I145" s="29"/>
    </row>
    <row r="146" s="8" customFormat="1" ht="20.25" customHeight="1">
      <c r="A146" s="145"/>
      <c r="B146" s="145"/>
      <c r="C146" s="19" t="s">
        <v>16</v>
      </c>
      <c r="D146" s="129">
        <f>D7+D11+D23+D31+D36+D41+D46+D50+D54+D58+D62+D66+D70+D74+D78+D83+D88+D100+D95+D104+D107+D111+D116+D120+D125+D128+D130+D133+D138+D27</f>
        <v>41203276.515000001</v>
      </c>
      <c r="E146" s="129">
        <f>E7+E11+E23+E31+E36+E41+E46+E50+E54+E58+E62+E66+E70+E74+E78+E83+E88+E100+E95+E104+E107+E111+E116+E120+E125+E128+E130+E133+E138+E27</f>
        <v>19390362.303999994</v>
      </c>
      <c r="F146" s="129">
        <f>F7+F11+F23+F31+F36+F41+F46+F50+F54+F58+F62+F66+F70+F74+F78+F83+F88+F100+F95+F104+F107+F111+F116+F120+F125+F128+F130+F133+F138+F27</f>
        <v>18465778.315000001</v>
      </c>
      <c r="G146" s="129">
        <f t="shared" si="11"/>
        <v>95.231734330156058</v>
      </c>
      <c r="H146" s="129">
        <f t="shared" si="15"/>
        <v>44.816286171507642</v>
      </c>
      <c r="I146" s="130">
        <f t="shared" si="16"/>
        <v>0.23173433015605838</v>
      </c>
      <c r="K146" s="147"/>
    </row>
    <row r="147" s="8" customFormat="1" ht="20.25" customHeight="1">
      <c r="A147" s="145"/>
      <c r="B147" s="145"/>
      <c r="C147" s="19" t="s">
        <v>34</v>
      </c>
      <c r="D147" s="129">
        <f>D28+D32+D42+D47+D51+D55+D59+D63+D67+D71+D75+D79+D89+D96+D108+D112+D134+D101+D37+D121</f>
        <v>17330423.439999994</v>
      </c>
      <c r="E147" s="129">
        <f>E28+E32+E42+E47+E51+E55+E59+E63+E67+E71+E75+E79+E89+E96+E108+E112+E134+E101+E37+E121</f>
        <v>10465863.966000004</v>
      </c>
      <c r="F147" s="129">
        <f>F28+F32+F42+F47+F51+F55+F59+F63+F67+F71+F75+F79+F89+F96+F108+F112+F134+F101+F37+F121</f>
        <v>10363819.690000003</v>
      </c>
      <c r="G147" s="129">
        <f t="shared" si="11"/>
        <v>99.024979912489712</v>
      </c>
      <c r="H147" s="129">
        <f t="shared" si="15"/>
        <v>59.801306793690244</v>
      </c>
      <c r="I147" s="130">
        <f t="shared" si="16"/>
        <v>4.0249799124897123</v>
      </c>
    </row>
    <row r="148" s="8" customFormat="1" ht="30" customHeight="1">
      <c r="A148" s="145"/>
      <c r="B148" s="145"/>
      <c r="C148" s="19" t="s">
        <v>17</v>
      </c>
      <c r="D148" s="129">
        <f>D8+D33+D38+D43+D48+D52+D56+D60+D64+D68+D72+D76+D80+D84+D90+D97+D113+D118+D122+D131+D135+D139+D141+D109+D29+D21+D25+D102+D105</f>
        <v>9320010.0620000027</v>
      </c>
      <c r="E148" s="129">
        <f>E8+E33+E38+E43+E48+E52+E56+E60+E64+E68+E72+E76+E80+E84+E90+E97+E113+E118+E122+E131+E135+E139+E109+E29+E21+E25+E102+E105</f>
        <v>3516906.537</v>
      </c>
      <c r="F148" s="129">
        <f>F8+F33+F38+F43+F48+F52+F56+F60+F64+F68+F72+F76+F80+F84+F90+F97+F113+F118+F122+F131+F135+F139+F109+F29+F21+F25+F102+F105</f>
        <v>3413807.4700000007</v>
      </c>
      <c r="G148" s="129">
        <f t="shared" si="11"/>
        <v>97.068472934514062</v>
      </c>
      <c r="H148" s="129">
        <f t="shared" si="15"/>
        <v>36.628795970070271</v>
      </c>
      <c r="I148" s="130">
        <f t="shared" si="16"/>
        <v>2.0684729345140624</v>
      </c>
    </row>
    <row r="149" s="148" customFormat="1" ht="56.25" hidden="1" customHeight="1">
      <c r="A149" s="149"/>
      <c r="B149" s="149"/>
      <c r="C149" s="150" t="s">
        <v>123</v>
      </c>
      <c r="D149" s="151">
        <f>D148-2462496.386</f>
        <v>6857513.6760000028</v>
      </c>
      <c r="E149" s="151">
        <f>E148</f>
        <v>3516906.537</v>
      </c>
      <c r="F149" s="151">
        <f>F148</f>
        <v>3413807.4700000007</v>
      </c>
      <c r="G149" s="152">
        <f t="shared" si="11"/>
        <v>97.068472934514062</v>
      </c>
      <c r="H149" s="152">
        <f t="shared" si="15"/>
        <v>49.782000172273506</v>
      </c>
      <c r="I149" s="153">
        <f t="shared" si="16"/>
        <v>2.0684729345140624</v>
      </c>
    </row>
    <row r="150" s="8" customFormat="1" ht="26.25" customHeight="1">
      <c r="A150" s="154" t="s">
        <v>124</v>
      </c>
      <c r="B150" s="155"/>
      <c r="C150" s="155"/>
      <c r="D150" s="156">
        <f>D153+D154+D155</f>
        <v>67917532.512999997</v>
      </c>
      <c r="E150" s="156">
        <f>E153+E154+E155</f>
        <v>33373215.906999998</v>
      </c>
      <c r="F150" s="156">
        <f>F153+F154+F155</f>
        <v>32243488.575000003</v>
      </c>
      <c r="G150" s="156">
        <f t="shared" si="11"/>
        <v>96.614868237007272</v>
      </c>
      <c r="H150" s="156">
        <f t="shared" si="15"/>
        <v>47.474469966688389</v>
      </c>
      <c r="I150" s="157">
        <f t="shared" si="16"/>
        <v>1.614868237007272</v>
      </c>
      <c r="J150" s="147"/>
      <c r="K150" s="147"/>
    </row>
    <row r="151" s="8" customFormat="1" ht="36.75" hidden="1" customHeight="1">
      <c r="A151" s="158" t="s">
        <v>125</v>
      </c>
      <c r="B151" s="158"/>
      <c r="C151" s="158"/>
      <c r="D151" s="159">
        <f>D153+D154+D156</f>
        <v>65455036.126999989</v>
      </c>
      <c r="E151" s="159">
        <f>E153+E154+E156</f>
        <v>33373215.906999998</v>
      </c>
      <c r="F151" s="159">
        <f>F153+F154+F156</f>
        <v>32243488.575000003</v>
      </c>
      <c r="G151" s="160">
        <f t="shared" si="11"/>
        <v>96.614868237007272</v>
      </c>
      <c r="H151" s="160">
        <f t="shared" si="15"/>
        <v>49.260516047136775</v>
      </c>
      <c r="I151" s="161">
        <f t="shared" si="16"/>
        <v>1.614868237007272</v>
      </c>
    </row>
    <row r="152" s="8" customFormat="1" ht="15.75" customHeight="1">
      <c r="A152" s="162"/>
      <c r="B152" s="162"/>
      <c r="C152" s="163" t="s">
        <v>122</v>
      </c>
      <c r="D152" s="164"/>
      <c r="E152" s="164"/>
      <c r="F152" s="164"/>
      <c r="G152" s="28"/>
      <c r="H152" s="28"/>
      <c r="I152" s="29"/>
    </row>
    <row r="153" s="8" customFormat="1" ht="30.75" customHeight="1">
      <c r="A153" s="162"/>
      <c r="B153" s="162"/>
      <c r="C153" s="165" t="s">
        <v>126</v>
      </c>
      <c r="D153" s="166">
        <f>D146+D18</f>
        <v>41267099.011</v>
      </c>
      <c r="E153" s="166">
        <f>E146+E18</f>
        <v>19390445.403999995</v>
      </c>
      <c r="F153" s="166">
        <f>F146+F18</f>
        <v>18465861.415000003</v>
      </c>
      <c r="G153" s="166">
        <f t="shared" si="11"/>
        <v>95.231754765110949</v>
      </c>
      <c r="H153" s="166">
        <f t="shared" si="15"/>
        <v>44.747175976866735</v>
      </c>
      <c r="I153" s="167">
        <f t="shared" si="16"/>
        <v>0.23175476511094928</v>
      </c>
    </row>
    <row r="154" s="8" customFormat="1" ht="20.25" customHeight="1">
      <c r="A154" s="162"/>
      <c r="B154" s="162"/>
      <c r="C154" s="165" t="s">
        <v>34</v>
      </c>
      <c r="D154" s="166">
        <f t="shared" ref="D154:D156" si="17">D147</f>
        <v>17330423.439999994</v>
      </c>
      <c r="E154" s="166">
        <f t="shared" ref="E154:E156" si="18">E147</f>
        <v>10465863.966000004</v>
      </c>
      <c r="F154" s="166">
        <f t="shared" ref="F154:F156" si="19">F147</f>
        <v>10363819.690000003</v>
      </c>
      <c r="G154" s="166">
        <f t="shared" si="11"/>
        <v>99.024979912489712</v>
      </c>
      <c r="H154" s="166">
        <f t="shared" si="15"/>
        <v>59.801306793690244</v>
      </c>
      <c r="I154" s="167">
        <f t="shared" si="16"/>
        <v>4.0249799124897123</v>
      </c>
    </row>
    <row r="155" s="8" customFormat="1" ht="31.5" customHeight="1">
      <c r="A155" s="162"/>
      <c r="B155" s="162"/>
      <c r="C155" s="165" t="s">
        <v>17</v>
      </c>
      <c r="D155" s="166">
        <f t="shared" si="17"/>
        <v>9320010.0620000027</v>
      </c>
      <c r="E155" s="166">
        <f t="shared" si="18"/>
        <v>3516906.537</v>
      </c>
      <c r="F155" s="166">
        <f t="shared" si="19"/>
        <v>3413807.4700000007</v>
      </c>
      <c r="G155" s="166">
        <f t="shared" si="11"/>
        <v>97.068472934514062</v>
      </c>
      <c r="H155" s="166">
        <f t="shared" si="15"/>
        <v>36.628795970070271</v>
      </c>
      <c r="I155" s="167">
        <f t="shared" si="16"/>
        <v>2.0684729345140624</v>
      </c>
    </row>
    <row r="156" s="8" customFormat="1" ht="56.25" hidden="1" customHeight="1">
      <c r="A156" s="162"/>
      <c r="B156" s="162"/>
      <c r="C156" s="165" t="s">
        <v>123</v>
      </c>
      <c r="D156" s="168">
        <f t="shared" si="17"/>
        <v>6857513.6760000028</v>
      </c>
      <c r="E156" s="168">
        <f t="shared" si="18"/>
        <v>3516906.537</v>
      </c>
      <c r="F156" s="168">
        <f t="shared" si="19"/>
        <v>3413807.4700000007</v>
      </c>
      <c r="G156" s="166">
        <f t="shared" si="11"/>
        <v>97.068472934514062</v>
      </c>
      <c r="H156" s="166">
        <f t="shared" si="15"/>
        <v>49.782000172273506</v>
      </c>
      <c r="I156" s="169">
        <f t="shared" si="16"/>
        <v>2.0684729345140624</v>
      </c>
    </row>
    <row r="157" s="17" customFormat="1" ht="21.75" customHeight="1">
      <c r="A157" s="162"/>
      <c r="B157" s="162"/>
      <c r="C157" s="170" t="s">
        <v>18</v>
      </c>
      <c r="D157" s="171">
        <f>D9+D34+D44+D81+D85+D92+D114+D123+D136+D140+D39+D98</f>
        <v>6130998.2760000005</v>
      </c>
      <c r="E157" s="171">
        <f>E9+E34+E44+E81+E85+E92+E114+E123+E136+E140+E39+E98</f>
        <v>2327981.6830000002</v>
      </c>
      <c r="F157" s="171">
        <f>F9+F34+F44+F81+F85+F92+F114+F123+F136+F140+F39+F98</f>
        <v>2117367.0970000001</v>
      </c>
      <c r="G157" s="171">
        <f t="shared" si="11"/>
        <v>90.952910517380559</v>
      </c>
      <c r="H157" s="171">
        <f t="shared" si="15"/>
        <v>34.535437814238264</v>
      </c>
      <c r="I157" s="172">
        <f t="shared" si="16"/>
        <v>-4.047089482619441</v>
      </c>
    </row>
    <row r="158" s="17" customFormat="1" ht="45" hidden="1" customHeight="1">
      <c r="A158" s="173"/>
      <c r="B158" s="174"/>
      <c r="C158" s="175" t="s">
        <v>80</v>
      </c>
      <c r="D158" s="176">
        <f>D157-D92+D93</f>
        <v>5130314.1240000008</v>
      </c>
      <c r="E158" s="176">
        <f>E157-E92+E93</f>
        <v>2106411.787</v>
      </c>
      <c r="F158" s="160">
        <f>F157-F92+F93</f>
        <v>1895797.2010000001</v>
      </c>
      <c r="G158" s="177">
        <f t="shared" si="11"/>
        <v>90.001262464450889</v>
      </c>
      <c r="H158" s="160">
        <f t="shared" si="15"/>
        <v>36.952848406130066</v>
      </c>
      <c r="I158" s="161">
        <f t="shared" si="16"/>
        <v>-4.998737535549111</v>
      </c>
    </row>
    <row r="159" ht="12" customHeight="1">
      <c r="A159" s="178"/>
      <c r="B159" s="178" t="s">
        <v>127</v>
      </c>
      <c r="C159" s="178"/>
      <c r="D159" s="179"/>
      <c r="E159" s="179"/>
      <c r="F159" s="180"/>
      <c r="G159" s="181"/>
      <c r="H159" s="182"/>
    </row>
    <row r="160" s="30" customFormat="1" ht="27.75" hidden="1" customHeight="1">
      <c r="A160" s="183" t="s">
        <v>128</v>
      </c>
      <c r="B160" s="184"/>
      <c r="C160" s="184"/>
      <c r="D160" s="185"/>
      <c r="E160" s="185"/>
      <c r="F160" s="184"/>
      <c r="G160" s="186"/>
      <c r="H160" s="184"/>
      <c r="I160" s="5"/>
    </row>
    <row r="161" s="187" customFormat="1" ht="17.449999999999999" customHeight="1">
      <c r="A161" s="188" t="s">
        <v>129</v>
      </c>
      <c r="B161" s="188"/>
      <c r="C161" s="188"/>
      <c r="D161" s="189"/>
      <c r="E161" s="189"/>
      <c r="F161" s="189"/>
      <c r="G161" s="190"/>
      <c r="H161" s="188"/>
      <c r="I161" s="191"/>
    </row>
    <row r="162" s="8" customFormat="1" hidden="1">
      <c r="A162" s="1"/>
      <c r="B162" s="2"/>
      <c r="C162" s="2"/>
      <c r="D162" s="192"/>
      <c r="E162" s="192"/>
      <c r="F162" s="192"/>
      <c r="G162" s="193"/>
      <c r="H162" s="194"/>
      <c r="I162" s="5"/>
    </row>
    <row r="163" s="8" customFormat="1" ht="15" hidden="1">
      <c r="A163" s="1"/>
      <c r="B163" s="2"/>
      <c r="C163" s="2"/>
      <c r="D163" s="195"/>
      <c r="E163" s="195"/>
      <c r="F163" s="192"/>
      <c r="G163" s="193"/>
      <c r="H163" s="194"/>
      <c r="I163" s="5"/>
    </row>
    <row r="164" s="8" customFormat="1" hidden="1">
      <c r="A164" s="196"/>
      <c r="B164" s="197"/>
      <c r="C164" s="197"/>
      <c r="D164" s="198"/>
      <c r="E164" s="198"/>
      <c r="F164" s="199"/>
      <c r="G164" s="200"/>
      <c r="H164" s="201"/>
      <c r="I164" s="5"/>
    </row>
    <row r="165" s="8" customFormat="1" ht="32.25" hidden="1" customHeight="1">
      <c r="A165" s="202" t="s">
        <v>4</v>
      </c>
      <c r="B165" s="202" t="s">
        <v>5</v>
      </c>
      <c r="C165" s="202" t="s">
        <v>6</v>
      </c>
      <c r="D165" s="199"/>
      <c r="E165" s="199"/>
      <c r="F165" s="199"/>
      <c r="G165" s="200"/>
      <c r="H165" s="201"/>
      <c r="I165" s="5"/>
    </row>
    <row r="166" s="8" customFormat="1" ht="15.75" hidden="1">
      <c r="A166" s="203" t="s">
        <v>124</v>
      </c>
      <c r="B166" s="204"/>
      <c r="C166" s="205"/>
      <c r="D166" s="206">
        <f>D168+D169+D170</f>
        <v>24525968.417999998</v>
      </c>
      <c r="E166" s="206">
        <f>E168+E169+E170</f>
        <v>21619356.083999999</v>
      </c>
      <c r="F166" s="206">
        <f>F168+F169+F170</f>
        <v>20841969.650000002</v>
      </c>
      <c r="G166" s="207">
        <f t="shared" si="11"/>
        <v>96.40421097196635</v>
      </c>
      <c r="H166" s="208">
        <f t="shared" si="15"/>
        <v>84.979191421871647</v>
      </c>
      <c r="I166" s="5"/>
    </row>
    <row r="167" s="8" customFormat="1" ht="13.5" hidden="1">
      <c r="A167" s="209"/>
      <c r="B167" s="209"/>
      <c r="C167" s="210" t="s">
        <v>122</v>
      </c>
      <c r="D167" s="211"/>
      <c r="E167" s="211"/>
      <c r="F167" s="211"/>
      <c r="G167" s="212"/>
      <c r="H167" s="213"/>
      <c r="I167" s="5"/>
    </row>
    <row r="168" s="8" customFormat="1" ht="27" hidden="1">
      <c r="A168" s="209"/>
      <c r="B168" s="209"/>
      <c r="C168" s="214" t="s">
        <v>126</v>
      </c>
      <c r="D168" s="215">
        <v>14805057.912999997</v>
      </c>
      <c r="E168" s="215">
        <v>13268979.204</v>
      </c>
      <c r="F168" s="215">
        <v>12716245.471000001</v>
      </c>
      <c r="G168" s="207">
        <v>95.834391444118211</v>
      </c>
      <c r="H168" s="208">
        <v>85.891224105473739</v>
      </c>
      <c r="I168" s="5"/>
    </row>
    <row r="169" s="8" customFormat="1" ht="13.5" hidden="1">
      <c r="A169" s="209"/>
      <c r="B169" s="209"/>
      <c r="C169" s="214" t="s">
        <v>34</v>
      </c>
      <c r="D169" s="215">
        <v>7926615.3039999986</v>
      </c>
      <c r="E169" s="215">
        <v>7092166.3299999991</v>
      </c>
      <c r="F169" s="215">
        <v>6886598.409</v>
      </c>
      <c r="G169" s="207">
        <v>97.10147913296332</v>
      </c>
      <c r="H169" s="208">
        <v>86.879432707234116</v>
      </c>
      <c r="I169" s="5"/>
    </row>
    <row r="170" s="8" customFormat="1" ht="27" hidden="1">
      <c r="A170" s="209"/>
      <c r="B170" s="209"/>
      <c r="C170" s="214" t="s">
        <v>17</v>
      </c>
      <c r="D170" s="215">
        <v>1794295.2010000001</v>
      </c>
      <c r="E170" s="215">
        <v>1258210.55</v>
      </c>
      <c r="F170" s="215">
        <v>1239125.77</v>
      </c>
      <c r="G170" s="207">
        <v>98.4831807363243</v>
      </c>
      <c r="H170" s="208">
        <v>69.059192116737975</v>
      </c>
      <c r="I170" s="5"/>
    </row>
    <row r="171" s="8" customFormat="1" hidden="1">
      <c r="A171" s="1"/>
      <c r="B171" s="2"/>
      <c r="C171" s="2"/>
      <c r="D171" s="192"/>
      <c r="E171" s="192"/>
      <c r="F171" s="192"/>
      <c r="G171" s="193"/>
      <c r="H171" s="194"/>
      <c r="I171" s="5"/>
    </row>
    <row r="172" s="8" customFormat="1" ht="15">
      <c r="A172" s="1"/>
      <c r="B172" s="2"/>
      <c r="C172" s="2"/>
      <c r="D172" s="195"/>
      <c r="E172" s="195"/>
      <c r="F172" s="192"/>
      <c r="G172" s="193"/>
      <c r="H172" s="194"/>
      <c r="I172" s="5"/>
    </row>
    <row r="173" s="8" customFormat="1">
      <c r="A173" s="1"/>
      <c r="B173" s="2"/>
      <c r="C173" s="2"/>
      <c r="D173" s="192"/>
      <c r="E173" s="192"/>
      <c r="F173" s="192"/>
      <c r="G173" s="193"/>
      <c r="H173" s="194"/>
      <c r="I173" s="5"/>
    </row>
    <row r="174" s="8" customFormat="1">
      <c r="A174" s="1"/>
      <c r="B174" s="2"/>
      <c r="C174" s="2"/>
      <c r="D174" s="192"/>
      <c r="E174" s="192"/>
      <c r="F174" s="192"/>
      <c r="G174" s="193"/>
      <c r="H174" s="194"/>
      <c r="I174" s="5"/>
    </row>
    <row r="175" s="8" customFormat="1">
      <c r="A175" s="1"/>
      <c r="B175" s="2"/>
      <c r="C175" s="2"/>
      <c r="D175" s="192"/>
      <c r="E175" s="192"/>
      <c r="F175" s="194"/>
      <c r="G175" s="193"/>
      <c r="H175" s="194"/>
      <c r="I175" s="5"/>
    </row>
    <row r="176" s="8" customFormat="1">
      <c r="A176" s="1"/>
      <c r="B176" s="2"/>
      <c r="C176" s="2"/>
      <c r="D176" s="192"/>
      <c r="E176" s="192"/>
      <c r="F176" s="192"/>
      <c r="G176" s="193"/>
      <c r="H176" s="194"/>
      <c r="I176" s="5"/>
    </row>
    <row r="177" s="8" customFormat="1">
      <c r="A177" s="1"/>
      <c r="B177" s="2"/>
      <c r="C177" s="2"/>
      <c r="D177" s="192"/>
      <c r="E177" s="192"/>
      <c r="F177" s="192"/>
      <c r="G177" s="193"/>
      <c r="H177" s="194"/>
      <c r="I177" s="5"/>
    </row>
    <row r="178" s="8" customFormat="1">
      <c r="A178" s="1"/>
      <c r="B178" s="2"/>
      <c r="C178" s="2"/>
      <c r="D178" s="192"/>
      <c r="E178" s="192"/>
      <c r="F178" s="192"/>
      <c r="G178" s="193"/>
      <c r="H178" s="194"/>
      <c r="I178" s="5"/>
    </row>
    <row r="179" s="8" customFormat="1">
      <c r="A179" s="1"/>
      <c r="B179" s="2"/>
      <c r="C179" s="2"/>
      <c r="D179" s="192"/>
      <c r="E179" s="192"/>
      <c r="F179" s="192"/>
      <c r="G179" s="193"/>
      <c r="H179" s="194"/>
      <c r="I179" s="5"/>
    </row>
    <row r="180" s="8" customFormat="1">
      <c r="A180" s="1"/>
      <c r="B180" s="2"/>
      <c r="C180" s="2"/>
      <c r="D180" s="192"/>
      <c r="E180" s="192"/>
      <c r="F180" s="192"/>
      <c r="G180" s="193"/>
      <c r="H180" s="194"/>
      <c r="I180" s="5"/>
    </row>
    <row r="181" s="8" customFormat="1">
      <c r="A181" s="1"/>
      <c r="B181" s="2"/>
      <c r="C181" s="2"/>
      <c r="D181" s="192"/>
      <c r="E181" s="192"/>
      <c r="F181" s="192"/>
      <c r="G181" s="193"/>
      <c r="H181" s="216"/>
      <c r="I181" s="5"/>
    </row>
    <row r="182" s="8" customFormat="1">
      <c r="A182" s="1"/>
      <c r="B182" s="2"/>
      <c r="C182" s="2"/>
      <c r="D182" s="192"/>
      <c r="E182" s="192"/>
      <c r="F182" s="192"/>
      <c r="G182" s="193"/>
      <c r="H182" s="194"/>
      <c r="I182" s="5"/>
    </row>
    <row r="183" s="8" customFormat="1">
      <c r="A183" s="1"/>
      <c r="B183" s="2"/>
      <c r="C183" s="2"/>
      <c r="D183" s="192"/>
      <c r="E183" s="192"/>
      <c r="F183" s="192"/>
      <c r="G183" s="193"/>
      <c r="H183" s="194"/>
      <c r="I183" s="5"/>
    </row>
    <row r="184" s="8" customFormat="1">
      <c r="A184" s="1"/>
      <c r="B184" s="2"/>
      <c r="C184" s="2"/>
      <c r="D184" s="192"/>
      <c r="E184" s="192"/>
      <c r="F184" s="192"/>
      <c r="G184" s="193"/>
      <c r="H184" s="194"/>
      <c r="I184" s="5"/>
    </row>
    <row r="185" s="8" customFormat="1">
      <c r="A185" s="1"/>
      <c r="B185" s="2"/>
      <c r="C185" s="2"/>
      <c r="D185" s="192"/>
      <c r="E185" s="192"/>
      <c r="F185" s="192"/>
      <c r="G185" s="193"/>
      <c r="H185" s="194"/>
      <c r="I185" s="5"/>
    </row>
    <row r="186" s="8" customFormat="1">
      <c r="A186" s="1"/>
      <c r="B186" s="2"/>
      <c r="C186" s="2"/>
      <c r="D186" s="192"/>
      <c r="E186" s="192"/>
      <c r="F186" s="192"/>
      <c r="G186" s="193"/>
      <c r="H186" s="194"/>
      <c r="I186" s="5"/>
    </row>
    <row r="187" s="8" customFormat="1">
      <c r="A187" s="1"/>
      <c r="B187" s="2"/>
      <c r="C187" s="2"/>
      <c r="D187" s="192"/>
      <c r="E187" s="192"/>
      <c r="F187" s="192"/>
      <c r="G187" s="193"/>
      <c r="H187" s="194"/>
      <c r="I187" s="5"/>
    </row>
    <row r="188" s="8" customFormat="1">
      <c r="A188" s="1"/>
      <c r="B188" s="2"/>
      <c r="C188" s="2"/>
      <c r="D188" s="192"/>
      <c r="E188" s="192"/>
      <c r="F188" s="192"/>
      <c r="G188" s="193"/>
      <c r="H188" s="194"/>
      <c r="I188" s="5"/>
    </row>
    <row r="189" s="8" customFormat="1">
      <c r="A189" s="1"/>
      <c r="B189" s="2"/>
      <c r="C189" s="2"/>
      <c r="D189" s="192"/>
      <c r="E189" s="192"/>
      <c r="F189" s="192"/>
      <c r="G189" s="193"/>
      <c r="H189" s="194"/>
      <c r="I189" s="5"/>
    </row>
    <row r="190" s="8" customFormat="1">
      <c r="A190" s="1"/>
      <c r="B190" s="2"/>
      <c r="C190" s="2"/>
      <c r="D190" s="192"/>
      <c r="E190" s="192"/>
      <c r="F190" s="192"/>
      <c r="G190" s="193"/>
      <c r="H190" s="194"/>
      <c r="I190" s="5"/>
    </row>
    <row r="191" s="8" customFormat="1">
      <c r="A191" s="1"/>
      <c r="B191" s="2"/>
      <c r="C191" s="2"/>
      <c r="D191" s="192"/>
      <c r="E191" s="192"/>
      <c r="F191" s="192"/>
      <c r="G191" s="193"/>
      <c r="H191" s="194"/>
      <c r="I191" s="5"/>
    </row>
    <row r="192" s="8" customFormat="1">
      <c r="A192" s="1"/>
      <c r="B192" s="2"/>
      <c r="C192" s="2"/>
      <c r="D192" s="192"/>
      <c r="E192" s="192"/>
      <c r="F192" s="192"/>
      <c r="G192" s="193"/>
      <c r="H192" s="194"/>
      <c r="I192" s="5"/>
    </row>
    <row r="193" s="8" customFormat="1">
      <c r="A193" s="1"/>
      <c r="B193" s="2"/>
      <c r="C193" s="2"/>
      <c r="D193" s="192"/>
      <c r="E193" s="192"/>
      <c r="F193" s="192"/>
      <c r="G193" s="193"/>
      <c r="H193" s="194"/>
      <c r="I193" s="5"/>
    </row>
    <row r="194" s="8" customFormat="1">
      <c r="A194" s="1"/>
      <c r="B194" s="2"/>
      <c r="C194" s="2"/>
      <c r="D194" s="192"/>
      <c r="E194" s="192"/>
      <c r="F194" s="192"/>
      <c r="G194" s="193"/>
      <c r="H194" s="194"/>
      <c r="I194" s="5"/>
    </row>
    <row r="195" s="8" customFormat="1">
      <c r="A195" s="1"/>
      <c r="B195" s="2"/>
      <c r="C195" s="2"/>
      <c r="D195" s="192"/>
      <c r="E195" s="192"/>
      <c r="F195" s="192"/>
      <c r="G195" s="193"/>
      <c r="H195" s="194"/>
      <c r="I195" s="5"/>
    </row>
    <row r="196" s="8" customFormat="1">
      <c r="A196" s="1"/>
      <c r="B196" s="2"/>
      <c r="C196" s="2"/>
      <c r="D196" s="192"/>
      <c r="E196" s="192"/>
      <c r="F196" s="192"/>
      <c r="G196" s="193"/>
      <c r="H196" s="194"/>
      <c r="I196" s="5"/>
    </row>
    <row r="197" s="8" customFormat="1">
      <c r="A197" s="1"/>
      <c r="B197" s="2"/>
      <c r="C197" s="2"/>
      <c r="D197" s="192"/>
      <c r="E197" s="192"/>
      <c r="F197" s="192"/>
      <c r="G197" s="193"/>
      <c r="H197" s="194"/>
      <c r="I197" s="5"/>
    </row>
    <row r="198" s="8" customFormat="1">
      <c r="A198" s="1"/>
      <c r="B198" s="2"/>
      <c r="C198" s="2"/>
      <c r="D198" s="192"/>
      <c r="E198" s="192"/>
      <c r="F198" s="192"/>
      <c r="G198" s="193"/>
      <c r="H198" s="194"/>
      <c r="I198" s="5"/>
    </row>
    <row r="199" s="8" customFormat="1">
      <c r="A199" s="1"/>
      <c r="B199" s="2"/>
      <c r="C199" s="2"/>
      <c r="D199" s="192"/>
      <c r="E199" s="192"/>
      <c r="F199" s="192"/>
      <c r="G199" s="193"/>
      <c r="H199" s="194"/>
      <c r="I199" s="5"/>
    </row>
    <row r="200" s="8" customFormat="1">
      <c r="A200" s="1"/>
      <c r="B200" s="2"/>
      <c r="C200" s="2"/>
      <c r="D200" s="192"/>
      <c r="E200" s="192"/>
      <c r="F200" s="192"/>
      <c r="G200" s="193"/>
      <c r="H200" s="194"/>
      <c r="I200" s="5"/>
    </row>
    <row r="201" s="8" customFormat="1">
      <c r="A201" s="1"/>
      <c r="B201" s="2"/>
      <c r="C201" s="2"/>
      <c r="D201" s="192"/>
      <c r="E201" s="192"/>
      <c r="F201" s="192"/>
      <c r="G201" s="193"/>
      <c r="H201" s="194"/>
      <c r="I201" s="5"/>
    </row>
    <row r="202" s="8" customFormat="1">
      <c r="A202" s="1"/>
      <c r="B202" s="2"/>
      <c r="C202" s="2"/>
      <c r="D202" s="192"/>
      <c r="E202" s="192"/>
      <c r="F202" s="192"/>
      <c r="G202" s="193"/>
      <c r="H202" s="194"/>
      <c r="I202" s="5"/>
    </row>
    <row r="203" s="8" customFormat="1">
      <c r="A203" s="1"/>
      <c r="B203" s="2"/>
      <c r="C203" s="2"/>
      <c r="D203" s="192"/>
      <c r="E203" s="192"/>
      <c r="F203" s="192"/>
      <c r="G203" s="193"/>
      <c r="H203" s="194"/>
      <c r="I203" s="5"/>
    </row>
    <row r="204" s="8" customFormat="1">
      <c r="A204" s="1"/>
      <c r="B204" s="2"/>
      <c r="C204" s="2"/>
      <c r="D204" s="192"/>
      <c r="E204" s="192"/>
      <c r="F204" s="192"/>
      <c r="G204" s="193"/>
      <c r="H204" s="194"/>
      <c r="I204" s="5"/>
    </row>
    <row r="205" s="8" customFormat="1">
      <c r="A205" s="1"/>
      <c r="B205" s="2"/>
      <c r="C205" s="2"/>
      <c r="D205" s="192"/>
      <c r="E205" s="192"/>
      <c r="F205" s="192"/>
      <c r="G205" s="193"/>
      <c r="H205" s="194"/>
      <c r="I205" s="5"/>
    </row>
    <row r="206" s="8" customFormat="1">
      <c r="A206" s="1"/>
      <c r="B206" s="2"/>
      <c r="C206" s="2"/>
      <c r="D206" s="192"/>
      <c r="E206" s="192"/>
      <c r="F206" s="192"/>
      <c r="G206" s="193"/>
      <c r="H206" s="194"/>
      <c r="I206" s="5"/>
    </row>
    <row r="207" s="8" customFormat="1">
      <c r="A207" s="1"/>
      <c r="B207" s="2"/>
      <c r="C207" s="2"/>
      <c r="D207" s="192"/>
      <c r="E207" s="192"/>
      <c r="F207" s="192"/>
      <c r="G207" s="193"/>
      <c r="H207" s="194"/>
      <c r="I207" s="5"/>
    </row>
    <row r="208" s="8" customFormat="1">
      <c r="A208" s="1"/>
      <c r="B208" s="2"/>
      <c r="C208" s="2"/>
      <c r="D208" s="192"/>
      <c r="E208" s="192"/>
      <c r="F208" s="192"/>
      <c r="G208" s="193"/>
      <c r="H208" s="194"/>
      <c r="I208" s="5"/>
    </row>
    <row r="209" s="8" customFormat="1">
      <c r="A209" s="1"/>
      <c r="B209" s="2"/>
      <c r="C209" s="2"/>
      <c r="D209" s="192"/>
      <c r="E209" s="192"/>
      <c r="F209" s="192"/>
      <c r="G209" s="193"/>
      <c r="H209" s="194"/>
      <c r="I209" s="5"/>
    </row>
    <row r="210" s="8" customFormat="1">
      <c r="A210" s="1"/>
      <c r="B210" s="2"/>
      <c r="C210" s="2"/>
      <c r="D210" s="192"/>
      <c r="E210" s="192"/>
      <c r="F210" s="192"/>
      <c r="G210" s="193"/>
      <c r="H210" s="194"/>
      <c r="I210" s="5"/>
    </row>
    <row r="211" s="8" customFormat="1">
      <c r="A211" s="1"/>
      <c r="B211" s="2"/>
      <c r="C211" s="2"/>
      <c r="D211" s="192"/>
      <c r="E211" s="192"/>
      <c r="F211" s="192"/>
      <c r="G211" s="193"/>
      <c r="H211" s="194"/>
      <c r="I211" s="5"/>
    </row>
    <row r="212" s="8" customFormat="1">
      <c r="A212" s="1"/>
      <c r="B212" s="2"/>
      <c r="C212" s="2"/>
      <c r="D212" s="192"/>
      <c r="E212" s="192"/>
      <c r="F212" s="192"/>
      <c r="G212" s="193"/>
      <c r="H212" s="194"/>
      <c r="I212" s="5"/>
    </row>
    <row r="213" s="8" customFormat="1">
      <c r="A213" s="1"/>
      <c r="B213" s="2"/>
      <c r="C213" s="2"/>
      <c r="D213" s="192"/>
      <c r="E213" s="192"/>
      <c r="F213" s="192"/>
      <c r="G213" s="193"/>
      <c r="H213" s="194"/>
      <c r="I213" s="5"/>
    </row>
    <row r="214" s="8" customFormat="1">
      <c r="A214" s="1"/>
      <c r="B214" s="2"/>
      <c r="C214" s="2"/>
      <c r="D214" s="192"/>
      <c r="E214" s="192"/>
      <c r="F214" s="192"/>
      <c r="G214" s="193"/>
      <c r="H214" s="194"/>
      <c r="I214" s="5"/>
    </row>
    <row r="215" s="8" customFormat="1">
      <c r="A215" s="1"/>
      <c r="B215" s="2"/>
      <c r="C215" s="2"/>
      <c r="D215" s="192"/>
      <c r="E215" s="192"/>
      <c r="F215" s="192"/>
      <c r="G215" s="193"/>
      <c r="H215" s="194"/>
      <c r="I215" s="5"/>
    </row>
    <row r="216" s="8" customFormat="1">
      <c r="A216" s="1"/>
      <c r="B216" s="2"/>
      <c r="C216" s="2"/>
      <c r="D216" s="192"/>
      <c r="E216" s="192"/>
      <c r="F216" s="192"/>
      <c r="G216" s="193"/>
      <c r="H216" s="194"/>
      <c r="I216" s="5"/>
    </row>
    <row r="217" s="8" customFormat="1">
      <c r="A217" s="1"/>
      <c r="B217" s="2"/>
      <c r="C217" s="2"/>
      <c r="D217" s="192"/>
      <c r="E217" s="192"/>
      <c r="F217" s="192"/>
      <c r="G217" s="193"/>
      <c r="H217" s="194"/>
      <c r="I217" s="5"/>
    </row>
    <row r="218">
      <c r="D218" s="192"/>
      <c r="E218" s="192"/>
      <c r="F218" s="192"/>
      <c r="G218" s="193"/>
      <c r="H218" s="194"/>
    </row>
    <row r="219">
      <c r="A219" s="217"/>
      <c r="B219" s="217"/>
      <c r="C219" s="217"/>
      <c r="D219" s="192"/>
      <c r="E219" s="192"/>
      <c r="F219" s="192"/>
      <c r="G219" s="193"/>
      <c r="H219" s="194"/>
    </row>
    <row r="220">
      <c r="A220" s="217"/>
      <c r="B220" s="217"/>
      <c r="C220" s="217"/>
      <c r="D220" s="192"/>
      <c r="E220" s="192"/>
      <c r="F220" s="192"/>
      <c r="G220" s="193"/>
      <c r="H220" s="194"/>
    </row>
    <row r="221">
      <c r="A221" s="217"/>
      <c r="B221" s="217"/>
      <c r="C221" s="217"/>
      <c r="D221" s="192"/>
      <c r="E221" s="192"/>
      <c r="F221" s="192"/>
      <c r="G221" s="193"/>
      <c r="H221" s="194"/>
    </row>
    <row r="222">
      <c r="A222" s="217"/>
      <c r="B222" s="217"/>
      <c r="C222" s="217"/>
      <c r="D222" s="192"/>
      <c r="E222" s="192"/>
      <c r="F222" s="192"/>
      <c r="G222" s="193"/>
      <c r="H222" s="194"/>
    </row>
    <row r="223">
      <c r="A223" s="217"/>
      <c r="B223" s="217"/>
      <c r="C223" s="217"/>
      <c r="D223" s="192"/>
      <c r="E223" s="192"/>
      <c r="F223" s="192"/>
      <c r="G223" s="193"/>
      <c r="H223" s="194"/>
    </row>
    <row r="224">
      <c r="A224" s="217"/>
      <c r="B224" s="217"/>
      <c r="C224" s="217"/>
      <c r="D224" s="192"/>
      <c r="E224" s="192"/>
      <c r="F224" s="192"/>
      <c r="G224" s="193"/>
      <c r="H224" s="194"/>
    </row>
  </sheetData>
  <autoFilter ref="A5:I5"/>
  <mergeCells count="43">
    <mergeCell ref="A3:I3"/>
    <mergeCell ref="A7:B9"/>
    <mergeCell ref="A11:B21"/>
    <mergeCell ref="A23:B25"/>
    <mergeCell ref="A27:B28"/>
    <mergeCell ref="A31:B34"/>
    <mergeCell ref="A36:B38"/>
    <mergeCell ref="A41:B44"/>
    <mergeCell ref="A46:B48"/>
    <mergeCell ref="A50:B52"/>
    <mergeCell ref="A54:B56"/>
    <mergeCell ref="A58:B60"/>
    <mergeCell ref="A62:B64"/>
    <mergeCell ref="A66:B68"/>
    <mergeCell ref="A70:B72"/>
    <mergeCell ref="A74:B76"/>
    <mergeCell ref="A78:B81"/>
    <mergeCell ref="A83:B85"/>
    <mergeCell ref="A87:B93"/>
    <mergeCell ref="A95:B98"/>
    <mergeCell ref="A100:B102"/>
    <mergeCell ref="A104:B105"/>
    <mergeCell ref="A107:B109"/>
    <mergeCell ref="A111:B114"/>
    <mergeCell ref="A116:B118"/>
    <mergeCell ref="A120:B123"/>
    <mergeCell ref="A125:B126"/>
    <mergeCell ref="A128:B128"/>
    <mergeCell ref="A130:B131"/>
    <mergeCell ref="A133:B136"/>
    <mergeCell ref="A138:B140"/>
    <mergeCell ref="A141:C141"/>
    <mergeCell ref="A142:C142"/>
    <mergeCell ref="A143:C143"/>
    <mergeCell ref="A144:C144"/>
    <mergeCell ref="A145:B149"/>
    <mergeCell ref="A150:C150"/>
    <mergeCell ref="A151:C151"/>
    <mergeCell ref="A152:B157"/>
    <mergeCell ref="A160:H160"/>
    <mergeCell ref="A161:H161"/>
    <mergeCell ref="A166:C166"/>
    <mergeCell ref="A167:B170"/>
  </mergeCells>
  <printOptions headings="0" gridLines="0"/>
  <pageMargins left="0.39370078740157477" right="0.27559055118110237" top="0.31496062992125984" bottom="0.31496062992125984" header="0.19684999999999997" footer="0.19684999999999997"/>
  <pageSetup paperSize="9" scale="66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BSS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legotkina-nyu</cp:lastModifiedBy>
  <cp:revision>50</cp:revision>
  <dcterms:created xsi:type="dcterms:W3CDTF">2002-03-11T10:22:00Z</dcterms:created>
  <dcterms:modified xsi:type="dcterms:W3CDTF">2025-08-07T10:24:08Z</dcterms:modified>
  <cp:version>983040</cp:version>
</cp:coreProperties>
</file>