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<sst xmlns="http://schemas.openxmlformats.org/spreadsheetml/2006/main" count="130" uniqueCount="130">
  <si>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</si>
  <si>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</si>
  <si>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сентября 2025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</si>
  <si>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</si>
  <si>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</si>
  <si>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</si>
  <si>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</si>
  <si>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2025 года</t>
  </si>
  <si>
    <t xml:space="preserve">Кассовый план января-августа 2025 года</t>
  </si>
  <si>
    <t xml:space="preserve">Кассовый расход на 01.09.2025</t>
  </si>
  <si>
    <t xml:space="preserve">% выпол-нения кассового плана января-августа 2025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</si>
  <si>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</si>
  <si>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</si>
  <si>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</si>
  <si>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</si>
  <si>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</si>
  <si>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</si>
  <si>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</si>
  <si>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</si>
  <si>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</si>
  <si>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</si>
  <si>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</si>
  <si>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</si>
  <si>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Содержание муниципальных органов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</si>
  <si>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</si>
  <si>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Мероприятия, связанные с профилактикой распространения коронавирусной инфекции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</si>
  <si>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</si>
  <si>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</si>
  <si>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</si>
  <si>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</si>
  <si>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 xml:space="preserve">Резервный фонд администрации города Перми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</si>
  <si>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</si>
  <si>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</si>
  <si>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</si>
  <si>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</si>
  <si>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</si>
  <si>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</si>
  <si>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</si>
  <si>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</si>
  <si>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</si>
  <si>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</si>
  <si>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</si>
  <si>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</si>
  <si>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</si>
  <si>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</si>
  <si>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</si>
  <si>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</si>
  <si>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</si>
  <si>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</si>
  <si>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</si>
  <si>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</si>
  <si>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</si>
  <si>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</si>
  <si>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</si>
  <si>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</si>
  <si>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</si>
  <si>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</si>
  <si>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</si>
  <si>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</si>
  <si>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</si>
  <si>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</si>
  <si>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</si>
  <si>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</si>
  <si>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</si>
  <si>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</si>
  <si>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</si>
  <si>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</si>
  <si>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</si>
  <si>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</si>
  <si>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</si>
  <si>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</si>
  <si>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</si>
  <si>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</si>
  <si>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</si>
  <si>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</si>
  <si>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</si>
  <si>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</si>
  <si>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</si>
  <si>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</si>
  <si>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</si>
  <si>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</si>
  <si>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</si>
  <si>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</si>
  <si>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</si>
  <si>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</si>
  <si>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</si>
  <si>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</si>
  <si>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</si>
  <si>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</si>
  <si>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</si>
  <si>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</si>
  <si>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</si>
  <si>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</si>
  <si>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</si>
  <si>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</si>
  <si>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</si>
  <si>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</si>
  <si>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</si>
  <si>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</si>
  <si>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</si>
  <si>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</si>
  <si>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</si>
  <si>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</si>
  <si>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</si>
  <si>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</si>
  <si>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</si>
  <si>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</si>
  <si>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</si>
  <si>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</si>
  <si>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</si>
  <si>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</si>
  <si>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</si>
  <si>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</si>
  <si>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</si>
  <si>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</si>
  <si>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</si>
  <si>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</si>
  <si>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</si>
  <si>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</si>
  <si>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</si>
  <si>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</si>
  <si>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</si>
  <si>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</si>
  <si>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</si>
  <si>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</si>
  <si>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</si>
  <si>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</si>
  <si>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</si>
  <si>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</si>
  <si>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январь-август 2025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</si>
</sst>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46">
    <font>
      <sz val="10.000000"/>
      <color theme="1"/>
      <name val="Arial"/>
    </font>
    <font>
      <sz val="10.000000"/>
      <name val="Times New Roman"/>
    </font>
    <font>
      <sz val="10.000000"/>
      <name val="Arial"/>
    </font>
    <font>
      <sz val="10.000000"/>
      <color theme="1" tint="0"/>
      <name val="Arial"/>
    </font>
    <font>
      <sz val="11.000000"/>
      <name val="Times New Roman"/>
    </font>
    <font>
      <b/>
      <sz val="12.000000"/>
      <name val="Times New Roman"/>
    </font>
    <font>
      <b/>
      <sz val="12.000000"/>
      <color theme="1" tint="0"/>
      <name val="Times New Roman"/>
    </font>
    <font>
      <b/>
      <sz val="10.000000"/>
      <name val="Times New Roman"/>
    </font>
    <font>
      <sz val="10.000000"/>
      <color theme="1" tint="0"/>
      <name val="Times New Roman"/>
    </font>
    <font>
      <b/>
      <sz val="9.000000"/>
      <name val="Times New Roman"/>
    </font>
    <font>
      <b/>
      <sz val="9.000000"/>
      <color theme="1" tint="0"/>
      <name val="Times New Roman"/>
    </font>
    <font>
      <b/>
      <sz val="11.000000"/>
      <name val="Times New Roman"/>
    </font>
    <font>
      <b/>
      <sz val="11.000000"/>
      <color theme="1" tint="0"/>
      <name val="Times New Roman"/>
    </font>
    <font>
      <sz val="11.000000"/>
      <name val="Arial"/>
    </font>
    <font>
      <b/>
      <sz val="10.000000"/>
      <name val="Arial"/>
    </font>
    <font>
      <sz val="10.000000"/>
      <color indexed="2"/>
      <name val="Arial"/>
    </font>
    <font>
      <sz val="10.000000"/>
      <color rgb="FFC00000"/>
      <name val="Times New Roman"/>
    </font>
    <font>
      <i/>
      <sz val="10.000000"/>
      <name val="Times New Roman"/>
    </font>
    <font>
      <i/>
      <sz val="10.000000"/>
      <color theme="1" tint="0"/>
      <name val="Times New Roman"/>
    </font>
    <font>
      <i/>
      <sz val="10.000000"/>
      <name val="Arial"/>
    </font>
    <font>
      <sz val="10.000000"/>
      <color rgb="FFC00000"/>
      <name val="Arial"/>
    </font>
    <font>
      <sz val="10.000000"/>
      <color indexed="2"/>
      <name val="Times New Roman"/>
    </font>
    <font>
      <b/>
      <sz val="10.000000"/>
      <color indexed="2"/>
      <name val="Arial"/>
    </font>
    <font>
      <i/>
      <sz val="10.000000"/>
      <color rgb="FFC00000"/>
      <name val="Times New Roman"/>
    </font>
    <font>
      <i/>
      <sz val="10.000000"/>
      <color indexed="2"/>
      <name val="Times New Roman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11.000000"/>
      <color rgb="FFC00000"/>
      <name val="Times New Roman"/>
    </font>
    <font>
      <b/>
      <sz val="11.000000"/>
      <color indexed="2"/>
      <name val="Times New Roman"/>
    </font>
    <font>
      <b/>
      <sz val="10.000000"/>
      <color rgb="FFC00000"/>
      <name val="Times New Roman"/>
    </font>
    <font>
      <b/>
      <sz val="10.000000"/>
      <color indexed="2"/>
      <name val="Times New Roman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1.000000"/>
      <color rgb="FFC00000"/>
      <name val="Times New Roman"/>
    </font>
    <font>
      <b/>
      <i/>
      <sz val="11.000000"/>
      <color indexed="2"/>
      <name val="Times New Roman"/>
    </font>
    <font>
      <b/>
      <i/>
      <sz val="10.000000"/>
      <name val="Times New Roman"/>
    </font>
    <font>
      <sz val="11.000000"/>
      <color rgb="FFC00000"/>
      <name val="Times New Roman"/>
    </font>
    <font>
      <sz val="11.000000"/>
      <color indexed="2"/>
      <name val="Times New Roman"/>
    </font>
    <font>
      <b/>
      <i/>
      <sz val="11.000000"/>
      <color theme="1" tint="0"/>
      <name val="Times New Roman"/>
    </font>
    <font>
      <sz val="11.000000"/>
      <color theme="1" tint="0"/>
      <name val="Times New Roman"/>
    </font>
    <font>
      <b/>
      <i/>
      <sz val="10.000000"/>
      <color theme="1" tint="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58800012207406"/>
        <bgColor theme="0" tint="-0.049958800012207406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58">
    <xf fontId="0" fillId="0" borderId="0" numFmtId="0" xfId="0"/>
    <xf fontId="1" fillId="2" borderId="0" numFmtId="160" xfId="0" applyNumberFormat="1" applyFont="1" applyFill="1"/>
    <xf fontId="2" fillId="2" borderId="0" numFmtId="160" xfId="0" applyNumberFormat="1" applyFont="1" applyFill="1"/>
    <xf fontId="3" fillId="0" borderId="0" numFmtId="160" xfId="0" applyNumberFormat="1" applyFont="1"/>
    <xf fontId="2" fillId="0" borderId="0" numFmtId="4" xfId="0" applyNumberFormat="1" applyFont="1"/>
    <xf fontId="2" fillId="0" borderId="0" numFmtId="160" xfId="0" applyNumberFormat="1" applyFont="1" applyAlignment="1">
      <alignment horizontal="center"/>
    </xf>
    <xf fontId="1" fillId="0" borderId="0" numFmtId="160" xfId="0" applyNumberFormat="1" applyFont="1"/>
    <xf fontId="2" fillId="0" borderId="0" numFmtId="160" xfId="0" applyNumberFormat="1" applyFont="1"/>
    <xf fontId="4" fillId="0" borderId="0" numFmtId="160" xfId="0" applyNumberFormat="1" applyFont="1" applyAlignment="1">
      <alignment horizontal="right"/>
    </xf>
    <xf fontId="0" fillId="0" borderId="0" numFmtId="0" xfId="0"/>
    <xf fontId="5" fillId="0" borderId="0" numFmtId="160" xfId="0" applyNumberFormat="1" applyFont="1" applyAlignment="1">
      <alignment horizontal="center"/>
    </xf>
    <xf fontId="6" fillId="0" borderId="0" numFmtId="160" xfId="0" applyNumberFormat="1" applyFont="1" applyAlignment="1">
      <alignment horizontal="center"/>
    </xf>
    <xf fontId="5" fillId="0" borderId="0" numFmtId="4" xfId="0" applyNumberFormat="1" applyFont="1" applyAlignment="1">
      <alignment horizontal="center"/>
    </xf>
    <xf fontId="7" fillId="0" borderId="0" numFmtId="160" xfId="0" applyNumberFormat="1" applyFont="1"/>
    <xf fontId="8" fillId="0" borderId="0" numFmtId="160" xfId="0" applyNumberFormat="1" applyFont="1" applyAlignment="1">
      <alignment horizontal="right"/>
    </xf>
    <xf fontId="8" fillId="0" borderId="0" numFmtId="160" xfId="0" applyNumberFormat="1" applyFont="1"/>
    <xf fontId="1" fillId="0" borderId="0" numFmtId="160" xfId="0" applyNumberFormat="1" applyFont="1" applyAlignment="1">
      <alignment horizontal="center" vertical="center"/>
    </xf>
    <xf fontId="9" fillId="2" borderId="1" numFmtId="160" xfId="0" applyNumberFormat="1" applyFont="1" applyFill="1" applyBorder="1" applyAlignment="1">
      <alignment horizontal="center" vertical="center" wrapText="1"/>
    </xf>
    <xf fontId="10" fillId="0" borderId="1" numFmtId="160" xfId="0" applyNumberFormat="1" applyFont="1" applyBorder="1" applyAlignment="1">
      <alignment horizontal="center" vertical="center" wrapText="1"/>
    </xf>
    <xf fontId="9" fillId="0" borderId="1" numFmtId="4" xfId="0" applyNumberFormat="1" applyFont="1" applyBorder="1" applyAlignment="1">
      <alignment horizontal="center" vertical="center" wrapText="1"/>
    </xf>
    <xf fontId="2" fillId="0" borderId="0" numFmtId="0" xfId="0" applyFont="1"/>
    <xf fontId="7" fillId="0" borderId="1" numFmtId="160" xfId="0" applyNumberFormat="1" applyFont="1" applyBorder="1" applyAlignment="1">
      <alignment horizontal="center" vertical="center" wrapText="1"/>
    </xf>
    <xf fontId="7" fillId="0" borderId="1" numFmtId="160" xfId="0" applyNumberFormat="1" applyFont="1" applyBorder="1" applyAlignment="1">
      <alignment horizontal="left" vertical="center" wrapText="1"/>
    </xf>
    <xf fontId="11" fillId="0" borderId="1" numFmtId="160" xfId="0" applyNumberFormat="1" applyFont="1" applyBorder="1" applyAlignment="1" applyProtection="1">
      <alignment horizontal="center" vertical="center" wrapText="1"/>
    </xf>
    <xf fontId="12" fillId="0" borderId="1" numFmtId="160" xfId="0" applyNumberFormat="1" applyFont="1" applyBorder="1" applyAlignment="1" applyProtection="1">
      <alignment horizontal="center" vertical="center" wrapText="1"/>
    </xf>
    <xf fontId="11" fillId="2" borderId="1" numFmtId="160" xfId="0" applyNumberFormat="1" applyFont="1" applyFill="1" applyBorder="1" applyAlignment="1">
      <alignment horizontal="center" vertical="center"/>
    </xf>
    <xf fontId="13" fillId="0" borderId="0" numFmtId="0" xfId="0" applyFont="1"/>
    <xf fontId="14" fillId="0" borderId="0" numFmtId="0" xfId="0" applyFont="1"/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left" vertical="center" wrapText="1"/>
    </xf>
    <xf fontId="1" fillId="0" borderId="0" numFmtId="160" xfId="0" applyNumberFormat="1" applyFont="1" applyAlignment="1" applyProtection="1">
      <alignment horizontal="center" vertical="center" wrapText="1"/>
    </xf>
    <xf fontId="1" fillId="0" borderId="1" numFmtId="160" xfId="0" applyNumberFormat="1" applyFont="1" applyBorder="1" applyAlignment="1" applyProtection="1">
      <alignment horizontal="center" vertical="center" wrapText="1"/>
    </xf>
    <xf fontId="8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/>
    </xf>
    <xf fontId="15" fillId="0" borderId="0" numFmtId="0" xfId="0" applyFont="1"/>
    <xf fontId="7" fillId="0" borderId="5" numFmtId="160" xfId="0" applyNumberFormat="1" applyFont="1" applyBorder="1" applyAlignment="1">
      <alignment horizontal="center" vertical="center" wrapText="1"/>
    </xf>
    <xf fontId="7" fillId="0" borderId="6" numFmtId="160" xfId="0" applyNumberFormat="1" applyFont="1" applyBorder="1" applyAlignment="1">
      <alignment horizontal="center" vertical="center" wrapText="1"/>
    </xf>
    <xf fontId="16" fillId="0" borderId="1" numFmtId="160" xfId="0" applyNumberFormat="1" applyFont="1" applyBorder="1" applyAlignment="1" applyProtection="1">
      <alignment horizontal="center" vertical="center" wrapText="1"/>
    </xf>
    <xf fontId="8" fillId="0" borderId="1" numFmtId="160" xfId="0" applyNumberFormat="1" applyFont="1" applyBorder="1" applyAlignment="1" applyProtection="1">
      <alignment horizontal="center" vertical="center" wrapText="1"/>
    </xf>
    <xf fontId="7" fillId="0" borderId="7" numFmtId="160" xfId="0" applyNumberFormat="1" applyFont="1" applyBorder="1" applyAlignment="1">
      <alignment horizontal="center" vertical="center" wrapText="1"/>
    </xf>
    <xf fontId="7" fillId="0" borderId="8" numFmtId="160" xfId="0" applyNumberFormat="1" applyFont="1" applyBorder="1" applyAlignment="1">
      <alignment horizontal="center" vertical="center" wrapText="1"/>
    </xf>
    <xf fontId="17" fillId="3" borderId="1" numFmtId="160" xfId="0" applyNumberFormat="1" applyFont="1" applyFill="1" applyBorder="1" applyAlignment="1">
      <alignment horizontal="left" vertical="center" wrapText="1"/>
    </xf>
    <xf fontId="17" fillId="3" borderId="1" numFmtId="160" xfId="0" applyNumberFormat="1" applyFont="1" applyFill="1" applyBorder="1" applyAlignment="1" applyProtection="1">
      <alignment horizontal="center" vertical="center" wrapText="1"/>
    </xf>
    <xf fontId="18" fillId="3" borderId="1" numFmtId="160" xfId="0" applyNumberFormat="1" applyFont="1" applyFill="1" applyBorder="1" applyAlignment="1" applyProtection="1">
      <alignment horizontal="center" vertical="center" wrapText="1"/>
    </xf>
    <xf fontId="17" fillId="4" borderId="1" numFmtId="160" xfId="0" applyNumberFormat="1" applyFont="1" applyFill="1" applyBorder="1" applyAlignment="1" applyProtection="1">
      <alignment horizontal="center" vertical="center" wrapText="1"/>
    </xf>
    <xf fontId="17" fillId="4" borderId="1" numFmtId="160" xfId="0" applyNumberFormat="1" applyFont="1" applyFill="1" applyBorder="1" applyAlignment="1">
      <alignment horizontal="center" vertical="center"/>
    </xf>
    <xf fontId="11" fillId="0" borderId="9" numFmtId="160" xfId="0" applyNumberFormat="1" applyFont="1" applyBorder="1" applyAlignment="1" applyProtection="1">
      <alignment horizontal="center" vertical="center" wrapText="1"/>
    </xf>
    <xf fontId="12" fillId="0" borderId="9" numFmtId="160" xfId="0" applyNumberFormat="1" applyFont="1" applyBorder="1" applyAlignment="1" applyProtection="1">
      <alignment horizontal="center"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7" fillId="5" borderId="10" numFmtId="160" xfId="0" applyNumberFormat="1" applyFont="1" applyFill="1" applyBorder="1" applyAlignment="1">
      <alignment horizontal="left" vertical="center" wrapText="1"/>
    </xf>
    <xf fontId="17" fillId="0" borderId="1" numFmtId="160" xfId="0" applyNumberFormat="1" applyFont="1" applyBorder="1" applyAlignment="1" applyProtection="1">
      <alignment horizontal="center" vertical="center" wrapText="1"/>
    </xf>
    <xf fontId="18" fillId="0" borderId="1" numFmtId="160" xfId="0" applyNumberFormat="1" applyFont="1" applyBorder="1" applyAlignment="1" applyProtection="1">
      <alignment horizontal="center" vertical="center" wrapText="1"/>
    </xf>
    <xf fontId="17" fillId="0" borderId="1" numFmtId="4" xfId="0" applyNumberFormat="1" applyFont="1" applyBorder="1" applyAlignment="1" applyProtection="1">
      <alignment horizontal="center" vertical="center" wrapText="1"/>
    </xf>
    <xf fontId="17" fillId="2" borderId="1" numFmtId="4" xfId="0" applyNumberFormat="1" applyFont="1" applyFill="1" applyBorder="1" applyAlignment="1">
      <alignment horizontal="center" vertical="center"/>
    </xf>
    <xf fontId="19" fillId="0" borderId="0" numFmtId="0" xfId="0" applyFont="1"/>
    <xf fontId="1" fillId="0" borderId="5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" fillId="5" borderId="4" numFmtId="160" xfId="0" applyNumberFormat="1" applyFont="1" applyFill="1" applyBorder="1" applyAlignment="1">
      <alignment horizontal="left" vertical="center" wrapText="1"/>
    </xf>
    <xf fontId="1" fillId="0" borderId="11" numFmtId="160" xfId="0" applyNumberFormat="1" applyFont="1" applyBorder="1" applyAlignment="1" applyProtection="1">
      <alignment horizontal="center" vertical="center" wrapText="1"/>
    </xf>
    <xf fontId="8" fillId="0" borderId="11" numFmtId="160" xfId="0" applyNumberFormat="1" applyFont="1" applyBorder="1" applyAlignment="1" applyProtection="1">
      <alignment horizontal="center" vertical="center" wrapText="1"/>
    </xf>
    <xf fontId="20" fillId="0" borderId="0" numFmtId="0" xfId="0" applyFont="1"/>
    <xf fontId="16" fillId="0" borderId="5" numFmtId="160" xfId="0" applyNumberFormat="1" applyFont="1" applyBorder="1" applyAlignment="1">
      <alignment horizontal="center" vertical="center" wrapText="1"/>
    </xf>
    <xf fontId="16" fillId="0" borderId="6" numFmtId="160" xfId="0" applyNumberFormat="1" applyFont="1" applyBorder="1" applyAlignment="1">
      <alignment horizontal="center" vertical="center" wrapText="1"/>
    </xf>
    <xf fontId="16" fillId="5" borderId="4" numFmtId="160" xfId="0" applyNumberFormat="1" applyFont="1" applyFill="1" applyBorder="1" applyAlignment="1">
      <alignment horizontal="left" vertical="center" wrapText="1"/>
    </xf>
    <xf fontId="16" fillId="2" borderId="1" numFmtId="160" xfId="0" applyNumberFormat="1" applyFont="1" applyFill="1" applyBorder="1" applyAlignment="1">
      <alignment horizontal="center" vertical="center"/>
    </xf>
    <xf fontId="16" fillId="0" borderId="9" numFmtId="160" xfId="0" applyNumberFormat="1" applyFont="1" applyBorder="1" applyAlignment="1" applyProtection="1">
      <alignment horizontal="center" vertical="center" wrapText="1"/>
    </xf>
    <xf fontId="8" fillId="0" borderId="9" numFmtId="160" xfId="0" applyNumberFormat="1" applyFont="1" applyBorder="1" applyAlignment="1" applyProtection="1">
      <alignment horizontal="center" vertical="center" wrapText="1"/>
    </xf>
    <xf fontId="17" fillId="0" borderId="12" numFmtId="160" xfId="0" applyNumberFormat="1" applyFont="1" applyBorder="1" applyAlignment="1" applyProtection="1">
      <alignment horizontal="center" vertical="center" wrapText="1"/>
    </xf>
    <xf fontId="18" fillId="0" borderId="12" numFmtId="160" xfId="0" applyNumberFormat="1" applyFont="1" applyBorder="1" applyAlignment="1" applyProtection="1">
      <alignment horizontal="center" vertical="center" wrapText="1"/>
    </xf>
    <xf fontId="16" fillId="0" borderId="7" numFmtId="160" xfId="0" applyNumberFormat="1" applyFont="1" applyBorder="1" applyAlignment="1">
      <alignment horizontal="center" vertical="center" wrapText="1"/>
    </xf>
    <xf fontId="16" fillId="0" borderId="8" numFmtId="160" xfId="0" applyNumberFormat="1" applyFont="1" applyBorder="1" applyAlignment="1">
      <alignment horizontal="center" vertical="center" wrapText="1"/>
    </xf>
    <xf fontId="16" fillId="0" borderId="4" numFmtId="160" xfId="0" applyNumberFormat="1" applyFont="1" applyBorder="1" applyAlignment="1">
      <alignment horizontal="left" vertical="center" wrapText="1"/>
    </xf>
    <xf fontId="2" fillId="2" borderId="0" numFmtId="0" xfId="0" applyFont="1" applyFill="1"/>
    <xf fontId="11" fillId="0" borderId="1" numFmtId="4" xfId="0" applyNumberFormat="1" applyFont="1" applyBorder="1" applyAlignment="1" applyProtection="1">
      <alignment horizontal="center" vertical="center" wrapText="1"/>
    </xf>
    <xf fontId="11" fillId="2" borderId="1" numFmtId="4" xfId="0" applyNumberFormat="1" applyFont="1" applyFill="1" applyBorder="1" applyAlignment="1">
      <alignment horizontal="center" vertical="center"/>
    </xf>
    <xf fontId="1" fillId="0" borderId="1" numFmtId="160" xfId="0" applyNumberFormat="1" applyFont="1" applyBorder="1" applyAlignment="1">
      <alignment horizontal="left" vertical="center" wrapText="1"/>
    </xf>
    <xf fontId="1" fillId="0" borderId="1" numFmtId="4" xfId="0" applyNumberFormat="1" applyFont="1" applyBorder="1" applyAlignment="1" applyProtection="1">
      <alignment horizontal="center" vertical="center" wrapText="1"/>
    </xf>
    <xf fontId="1" fillId="2" borderId="1" numFmtId="4" xfId="0" applyNumberFormat="1" applyFont="1" applyFill="1" applyBorder="1" applyAlignment="1">
      <alignment horizontal="center" vertical="center"/>
    </xf>
    <xf fontId="15" fillId="2" borderId="0" numFmtId="0" xfId="0" applyFont="1" applyFill="1"/>
    <xf fontId="1" fillId="0" borderId="7" numFmtId="160" xfId="0" applyNumberFormat="1" applyFont="1" applyBorder="1" applyAlignment="1">
      <alignment horizontal="center" vertical="center" wrapText="1"/>
    </xf>
    <xf fontId="1" fillId="0" borderId="8" numFmtId="160" xfId="0" applyNumberFormat="1" applyFont="1" applyBorder="1" applyAlignment="1">
      <alignment horizontal="center" vertical="center" wrapText="1"/>
    </xf>
    <xf fontId="7" fillId="0" borderId="9" numFmtId="3" xfId="0" applyNumberFormat="1" applyFont="1" applyBorder="1" applyAlignment="1">
      <alignment horizontal="center" vertical="center" wrapText="1"/>
    </xf>
    <xf fontId="7" fillId="0" borderId="9" numFmtId="160" xfId="0" applyNumberFormat="1" applyFont="1" applyBorder="1" applyAlignment="1">
      <alignment horizontal="left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1" fillId="0" borderId="14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 applyProtection="1">
      <alignment horizontal="center" vertical="center" wrapText="1"/>
    </xf>
    <xf fontId="4" fillId="0" borderId="1" numFmtId="160" xfId="0" applyNumberFormat="1" applyFont="1" applyBorder="1" applyAlignment="1" applyProtection="1">
      <alignment horizontal="center" vertical="center" wrapText="1"/>
    </xf>
    <xf fontId="4" fillId="2" borderId="1" numFmtId="160" xfId="0" applyNumberFormat="1" applyFont="1" applyFill="1" applyBorder="1" applyAlignment="1">
      <alignment horizontal="center" vertical="center"/>
    </xf>
    <xf fontId="1" fillId="0" borderId="15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1" fillId="0" borderId="10" numFmtId="160" xfId="0" applyNumberFormat="1" applyFont="1" applyBorder="1" applyAlignment="1">
      <alignment horizontal="left" vertical="center" wrapText="1"/>
    </xf>
    <xf fontId="1" fillId="5" borderId="1" numFmtId="160" xfId="0" applyNumberFormat="1" applyFont="1" applyFill="1" applyBorder="1" applyAlignment="1" applyProtection="1">
      <alignment horizontal="center" vertical="center" wrapText="1"/>
    </xf>
    <xf fontId="1" fillId="6" borderId="4" numFmtId="160" xfId="0" applyNumberFormat="1" applyFont="1" applyFill="1" applyBorder="1" applyAlignment="1" applyProtection="1">
      <alignment horizontal="center" vertical="center" wrapText="1"/>
    </xf>
    <xf fontId="7" fillId="0" borderId="7" numFmtId="160" xfId="0" applyNumberFormat="1" applyFont="1" applyBorder="1" applyAlignment="1">
      <alignment vertical="center" wrapText="1"/>
    </xf>
    <xf fontId="7" fillId="0" borderId="8" numFmtId="160" xfId="0" applyNumberFormat="1" applyFont="1" applyBorder="1" applyAlignment="1">
      <alignment vertical="center" wrapText="1"/>
    </xf>
    <xf fontId="16" fillId="0" borderId="0" numFmtId="160" xfId="0" applyNumberFormat="1" applyFont="1" applyAlignment="1" applyProtection="1">
      <alignment horizontal="center" vertical="center" wrapText="1"/>
    </xf>
    <xf fontId="21" fillId="0" borderId="1" numFmtId="160" xfId="0" applyNumberFormat="1" applyFont="1" applyBorder="1" applyAlignment="1" applyProtection="1">
      <alignment horizontal="center" vertical="center" wrapText="1"/>
    </xf>
    <xf fontId="7" fillId="0" borderId="9" numFmtId="160" xfId="0" applyNumberFormat="1" applyFont="1" applyBorder="1" applyAlignment="1">
      <alignment horizontal="center" vertical="center" wrapText="1"/>
    </xf>
    <xf fontId="1" fillId="6" borderId="1" numFmtId="160" xfId="0" applyNumberFormat="1" applyFont="1" applyFill="1" applyBorder="1" applyAlignment="1" applyProtection="1">
      <alignment horizontal="center" vertical="center" wrapText="1"/>
    </xf>
    <xf fontId="22" fillId="0" borderId="0" numFmtId="0" xfId="0" applyFont="1"/>
    <xf fontId="1" fillId="0" borderId="9" numFmtId="160" xfId="0" applyNumberFormat="1" applyFont="1" applyBorder="1" applyAlignment="1" applyProtection="1">
      <alignment horizontal="center" vertical="center" wrapText="1"/>
    </xf>
    <xf fontId="1" fillId="0" borderId="12" numFmtId="160" xfId="0" applyNumberFormat="1" applyFont="1" applyBorder="1" applyAlignment="1" applyProtection="1">
      <alignment horizontal="center" vertical="center" wrapText="1"/>
    </xf>
    <xf fontId="1" fillId="0" borderId="4" numFmtId="160" xfId="0" applyNumberFormat="1" applyFont="1" applyBorder="1" applyAlignment="1" applyProtection="1">
      <alignment horizontal="center" vertical="center" wrapText="1"/>
    </xf>
    <xf fontId="17" fillId="4" borderId="1" numFmtId="160" xfId="0" applyNumberFormat="1" applyFont="1" applyFill="1" applyBorder="1" applyAlignment="1">
      <alignment horizontal="left" vertical="center" wrapText="1"/>
    </xf>
    <xf fontId="23" fillId="0" borderId="1" numFmtId="160" xfId="0" applyNumberFormat="1" applyFont="1" applyBorder="1" applyAlignment="1" applyProtection="1">
      <alignment horizontal="center" vertical="center" wrapText="1"/>
    </xf>
    <xf fontId="24" fillId="4" borderId="11" numFmtId="160" xfId="0" applyNumberFormat="1" applyFont="1" applyFill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>
      <alignment horizontal="center" vertical="center"/>
    </xf>
    <xf fontId="1" fillId="0" borderId="1" numFmtId="160" xfId="0" applyNumberFormat="1" applyFont="1" applyBorder="1" applyAlignment="1">
      <alignment horizontal="center" vertical="center" wrapText="1"/>
    </xf>
    <xf fontId="1" fillId="0" borderId="17" numFmtId="160" xfId="0" applyNumberFormat="1" applyFont="1" applyBorder="1" applyAlignment="1" applyProtection="1">
      <alignment horizontal="center" vertical="center" wrapText="1"/>
    </xf>
    <xf fontId="1" fillId="0" borderId="18" numFmtId="4" xfId="0" applyNumberFormat="1" applyFont="1" applyBorder="1" applyAlignment="1" applyProtection="1">
      <alignment horizontal="center" vertical="center" wrapText="1"/>
    </xf>
    <xf fontId="1" fillId="2" borderId="4" numFmtId="4" xfId="0" applyNumberFormat="1" applyFont="1" applyFill="1" applyBorder="1" applyAlignment="1">
      <alignment horizontal="center" vertical="center"/>
    </xf>
    <xf fontId="1" fillId="2" borderId="4" numFmtId="160" xfId="0" applyNumberFormat="1" applyFont="1" applyFill="1" applyBorder="1" applyAlignment="1">
      <alignment horizontal="center" vertical="center"/>
    </xf>
    <xf fontId="1" fillId="0" borderId="3" numFmtId="160" xfId="0" applyNumberFormat="1" applyFont="1" applyBorder="1" applyAlignment="1">
      <alignment horizontal="left" vertical="center" wrapText="1"/>
    </xf>
    <xf fontId="1" fillId="5" borderId="12" numFmtId="160" xfId="0" applyNumberFormat="1" applyFont="1" applyFill="1" applyBorder="1" applyAlignment="1" applyProtection="1">
      <alignment horizontal="center"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7" fillId="4" borderId="4" numFmtId="160" xfId="0" applyNumberFormat="1" applyFont="1" applyFill="1" applyBorder="1" applyAlignment="1">
      <alignment horizontal="left" vertical="center" wrapText="1"/>
    </xf>
    <xf fontId="23" fillId="0" borderId="17" numFmtId="160" xfId="0" applyNumberFormat="1" applyFont="1" applyBorder="1" applyAlignment="1" applyProtection="1">
      <alignment horizontal="center" vertical="center" wrapText="1"/>
    </xf>
    <xf fontId="23" fillId="0" borderId="12" numFmtId="160" xfId="0" applyNumberFormat="1" applyFont="1" applyBorder="1" applyAlignment="1" applyProtection="1">
      <alignment horizontal="center" vertical="center" wrapText="1"/>
    </xf>
    <xf fontId="24" fillId="4" borderId="12" numFmtId="160" xfId="0" applyNumberFormat="1" applyFont="1" applyFill="1" applyBorder="1" applyAlignment="1" applyProtection="1">
      <alignment horizontal="center" vertical="center" wrapText="1"/>
    </xf>
    <xf fontId="17" fillId="4" borderId="12" numFmtId="160" xfId="0" applyNumberFormat="1" applyFont="1" applyFill="1" applyBorder="1" applyAlignment="1" applyProtection="1">
      <alignment horizontal="center" vertical="center" wrapText="1"/>
    </xf>
    <xf fontId="17" fillId="4" borderId="4" numFmtId="160" xfId="0" applyNumberFormat="1" applyFont="1" applyFill="1" applyBorder="1" applyAlignment="1">
      <alignment horizontal="center" vertical="center"/>
    </xf>
    <xf fontId="7" fillId="0" borderId="11" numFmtId="160" xfId="0" applyNumberFormat="1" applyFont="1" applyBorder="1" applyAlignment="1">
      <alignment horizontal="center" vertical="center" wrapText="1"/>
    </xf>
    <xf fontId="7" fillId="0" borderId="11" numFmtId="160" xfId="0" applyNumberFormat="1" applyFont="1" applyBorder="1" applyAlignment="1">
      <alignment horizontal="left" vertical="center" wrapText="1"/>
    </xf>
    <xf fontId="11" fillId="0" borderId="17" numFmtId="160" xfId="0" applyNumberFormat="1" applyFont="1" applyBorder="1" applyAlignment="1" applyProtection="1">
      <alignment horizontal="center" vertical="center" wrapText="1"/>
    </xf>
    <xf fontId="11" fillId="0" borderId="12" numFmtId="160" xfId="0" applyNumberFormat="1" applyFont="1" applyBorder="1" applyAlignment="1" applyProtection="1">
      <alignment horizontal="center" vertical="center" wrapText="1"/>
    </xf>
    <xf fontId="11" fillId="2" borderId="4" numFmtId="160" xfId="0" applyNumberFormat="1" applyFont="1" applyFill="1" applyBorder="1" applyAlignment="1">
      <alignment horizontal="center" vertical="center"/>
    </xf>
    <xf fontId="1" fillId="6" borderId="11" numFmtId="160" xfId="0" applyNumberFormat="1" applyFont="1" applyFill="1" applyBorder="1" applyAlignment="1" applyProtection="1">
      <alignment horizontal="center" vertical="center" wrapText="1"/>
    </xf>
    <xf fontId="1" fillId="6" borderId="0" numFmtId="160" xfId="0" applyNumberFormat="1" applyFont="1" applyFill="1" applyAlignment="1" applyProtection="1">
      <alignment horizontal="center" vertical="center" wrapText="1"/>
    </xf>
    <xf fontId="11" fillId="6" borderId="1" numFmtId="160" xfId="0" applyNumberFormat="1" applyFont="1" applyFill="1" applyBorder="1" applyAlignment="1" applyProtection="1">
      <alignment horizontal="center" vertical="center" wrapText="1"/>
    </xf>
    <xf fontId="1" fillId="0" borderId="11" numFmtId="160" xfId="0" applyNumberFormat="1" applyFont="1" applyBorder="1" applyAlignment="1">
      <alignment horizontal="left" vertical="center" wrapText="1"/>
    </xf>
    <xf fontId="16" fillId="6" borderId="1" numFmtId="160" xfId="0" applyNumberFormat="1" applyFont="1" applyFill="1" applyBorder="1" applyAlignment="1" applyProtection="1">
      <alignment horizontal="center" vertical="center" wrapText="1"/>
    </xf>
    <xf fontId="21" fillId="6" borderId="1" numFmtId="160" xfId="0" applyNumberFormat="1" applyFont="1" applyFill="1" applyBorder="1" applyAlignment="1" applyProtection="1">
      <alignment horizontal="center" vertical="center" wrapText="1"/>
    </xf>
    <xf fontId="1" fillId="5" borderId="17" numFmtId="160" xfId="0" applyNumberFormat="1" applyFont="1" applyFill="1" applyBorder="1" applyAlignment="1" applyProtection="1">
      <alignment horizontal="center" vertical="center" wrapText="1"/>
    </xf>
    <xf fontId="1" fillId="6" borderId="17" numFmtId="160" xfId="0" applyNumberFormat="1" applyFont="1" applyFill="1" applyBorder="1" applyAlignment="1" applyProtection="1">
      <alignment horizontal="center" vertical="center" wrapText="1"/>
    </xf>
    <xf fontId="1" fillId="0" borderId="4" numFmtId="4" xfId="0" applyNumberFormat="1" applyFont="1" applyBorder="1" applyAlignment="1" applyProtection="1">
      <alignment horizontal="center" vertical="center" wrapText="1"/>
    </xf>
    <xf fontId="7" fillId="0" borderId="19" numFmtId="160" xfId="0" applyNumberFormat="1" applyFont="1" applyBorder="1" applyAlignment="1">
      <alignment horizontal="center" vertical="center" wrapText="1"/>
    </xf>
    <xf fontId="7" fillId="0" borderId="20" numFmtId="160" xfId="0" applyNumberFormat="1" applyFont="1" applyBorder="1" applyAlignment="1">
      <alignment horizontal="left" vertical="center" wrapText="1"/>
    </xf>
    <xf fontId="7" fillId="0" borderId="4" numFmtId="160" xfId="0" applyNumberFormat="1" applyFont="1" applyBorder="1" applyAlignment="1">
      <alignment horizontal="left" vertical="center" wrapText="1"/>
    </xf>
    <xf fontId="17" fillId="4" borderId="3" numFmtId="160" xfId="0" applyNumberFormat="1" applyFont="1" applyFill="1" applyBorder="1" applyAlignment="1">
      <alignment horizontal="left" vertical="center" wrapText="1"/>
    </xf>
    <xf fontId="25" fillId="0" borderId="0" numFmtId="0" xfId="0" applyFont="1"/>
    <xf fontId="1" fillId="0" borderId="1" numFmtId="160" xfId="0" applyNumberFormat="1" applyFont="1" applyBorder="1" applyAlignment="1">
      <alignment horizontal="center" vertical="center"/>
    </xf>
    <xf fontId="26" fillId="0" borderId="1" numFmtId="160" xfId="0" applyNumberFormat="1" applyFont="1" applyBorder="1" applyAlignment="1">
      <alignment horizontal="left" vertical="center" wrapText="1"/>
    </xf>
    <xf fontId="24" fillId="4" borderId="1" numFmtId="160" xfId="0" applyNumberFormat="1" applyFont="1" applyFill="1" applyBorder="1" applyAlignment="1" applyProtection="1">
      <alignment horizontal="center" vertical="center" wrapText="1"/>
    </xf>
    <xf fontId="1" fillId="0" borderId="8" numFmtId="160" xfId="0" applyNumberFormat="1" applyFont="1" applyBorder="1" applyAlignment="1">
      <alignment horizontal="left" vertical="center" wrapText="1"/>
    </xf>
    <xf fontId="23" fillId="4" borderId="1" numFmtId="160" xfId="0" applyNumberFormat="1" applyFont="1" applyFill="1" applyBorder="1" applyAlignment="1" applyProtection="1">
      <alignment horizontal="center" vertical="center" wrapText="1"/>
    </xf>
    <xf fontId="11" fillId="5" borderId="1" numFmtId="160" xfId="0" applyNumberFormat="1" applyFont="1" applyFill="1" applyBorder="1" applyAlignment="1" applyProtection="1">
      <alignment horizontal="center" vertical="center" wrapText="1"/>
    </xf>
    <xf fontId="27" fillId="0" borderId="0" numFmtId="0" xfId="0" applyFont="1"/>
    <xf fontId="1" fillId="6" borderId="9" numFmtId="160" xfId="0" applyNumberFormat="1" applyFont="1" applyFill="1" applyBorder="1" applyAlignment="1" applyProtection="1">
      <alignment horizontal="center" vertical="center" wrapText="1"/>
    </xf>
    <xf fontId="1" fillId="6" borderId="12" numFmtId="160" xfId="0" applyNumberFormat="1" applyFont="1" applyFill="1" applyBorder="1" applyAlignment="1" applyProtection="1">
      <alignment horizontal="center" vertical="center" wrapText="1"/>
    </xf>
    <xf fontId="28" fillId="2" borderId="0" numFmtId="0" xfId="0" applyFont="1" applyFill="1"/>
    <xf fontId="29" fillId="0" borderId="1" numFmtId="160" xfId="0" applyNumberFormat="1" applyFont="1" applyBorder="1" applyAlignment="1" applyProtection="1">
      <alignment horizontal="center" vertical="center" wrapText="1"/>
    </xf>
    <xf fontId="30" fillId="0" borderId="1" numFmtId="160" xfId="0" applyNumberFormat="1" applyFont="1" applyBorder="1" applyAlignment="1" applyProtection="1">
      <alignment horizontal="center" vertical="center" wrapText="1"/>
    </xf>
    <xf fontId="7" fillId="0" borderId="17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7" fillId="0" borderId="1" numFmtId="4" xfId="0" applyNumberFormat="1" applyFont="1" applyBorder="1" applyAlignment="1" applyProtection="1">
      <alignment horizontal="center" vertical="center" wrapText="1"/>
    </xf>
    <xf fontId="7" fillId="0" borderId="1" numFmtId="160" xfId="0" applyNumberFormat="1" applyFont="1" applyBorder="1" applyAlignment="1" applyProtection="1">
      <alignment horizontal="center" vertical="center" wrapText="1"/>
    </xf>
    <xf fontId="7" fillId="2" borderId="1" numFmtId="4" xfId="0" applyNumberFormat="1" applyFont="1" applyFill="1" applyBorder="1" applyAlignment="1">
      <alignment horizontal="center" vertical="center"/>
    </xf>
    <xf fontId="7" fillId="0" borderId="21" numFmtId="160" xfId="0" applyNumberFormat="1" applyFont="1" applyBorder="1" applyAlignment="1">
      <alignment horizontal="center" vertical="center" wrapText="1"/>
    </xf>
    <xf fontId="31" fillId="0" borderId="1" numFmtId="160" xfId="0" applyNumberFormat="1" applyFont="1" applyBorder="1" applyAlignment="1" applyProtection="1">
      <alignment horizontal="center" vertical="center" wrapText="1"/>
    </xf>
    <xf fontId="32" fillId="0" borderId="1" numFmtId="160" xfId="0" applyNumberFormat="1" applyFont="1" applyBorder="1" applyAlignment="1" applyProtection="1">
      <alignment horizontal="center" vertical="center" wrapText="1"/>
    </xf>
    <xf fontId="7" fillId="0" borderId="0" numFmtId="160" xfId="0" applyNumberFormat="1" applyFont="1" applyAlignment="1">
      <alignment horizontal="center" vertical="center" wrapText="1"/>
    </xf>
    <xf fontId="31" fillId="0" borderId="9" numFmtId="160" xfId="0" applyNumberFormat="1" applyFont="1" applyBorder="1" applyAlignment="1" applyProtection="1">
      <alignment horizontal="center" vertical="center" wrapText="1"/>
    </xf>
    <xf fontId="32" fillId="0" borderId="9" numFmtId="160" xfId="0" applyNumberFormat="1" applyFont="1" applyBorder="1" applyAlignment="1" applyProtection="1">
      <alignment horizontal="center" vertical="center" wrapText="1"/>
    </xf>
    <xf fontId="1" fillId="2" borderId="9" numFmtId="160" xfId="0" applyNumberFormat="1" applyFont="1" applyFill="1" applyBorder="1" applyAlignment="1">
      <alignment horizontal="center" vertical="center"/>
    </xf>
    <xf fontId="5" fillId="0" borderId="22" numFmtId="160" xfId="0" applyNumberFormat="1" applyFont="1" applyBorder="1" applyAlignment="1">
      <alignment horizontal="center" vertical="center" wrapText="1"/>
    </xf>
    <xf fontId="5" fillId="0" borderId="23" numFmtId="160" xfId="0" applyNumberFormat="1" applyFont="1" applyBorder="1" applyAlignment="1">
      <alignment horizontal="center" vertical="center" wrapText="1"/>
    </xf>
    <xf fontId="11" fillId="0" borderId="23" numFmtId="160" xfId="0" applyNumberFormat="1" applyFont="1" applyBorder="1" applyAlignment="1" applyProtection="1">
      <alignment horizontal="center" vertical="center" wrapText="1"/>
    </xf>
    <xf fontId="11" fillId="2" borderId="24" numFmtId="160" xfId="0" applyNumberFormat="1" applyFont="1" applyFill="1" applyBorder="1" applyAlignment="1">
      <alignment horizontal="center" vertical="center"/>
    </xf>
    <xf fontId="5" fillId="4" borderId="11" numFmtId="160" xfId="0" applyNumberFormat="1" applyFont="1" applyFill="1" applyBorder="1" applyAlignment="1">
      <alignment horizontal="center" vertical="center" wrapText="1"/>
    </xf>
    <xf fontId="29" fillId="0" borderId="11" numFmtId="160" xfId="0" applyNumberFormat="1" applyFont="1" applyBorder="1" applyAlignment="1" applyProtection="1">
      <alignment horizontal="center" vertical="center" wrapText="1"/>
    </xf>
    <xf fontId="11" fillId="0" borderId="11" numFmtId="160" xfId="0" applyNumberFormat="1" applyFont="1" applyBorder="1" applyAlignment="1" applyProtection="1">
      <alignment horizontal="center" vertical="center" wrapText="1"/>
    </xf>
    <xf fontId="30" fillId="0" borderId="11" numFmtId="160" xfId="0" applyNumberFormat="1" applyFont="1" applyBorder="1" applyAlignment="1" applyProtection="1">
      <alignment horizontal="center" vertical="center" wrapText="1"/>
    </xf>
    <xf fontId="11" fillId="4" borderId="11" numFmtId="160" xfId="0" applyNumberFormat="1" applyFont="1" applyFill="1" applyBorder="1" applyAlignment="1" applyProtection="1">
      <alignment horizontal="center" vertical="center" wrapText="1"/>
    </xf>
    <xf fontId="11" fillId="4" borderId="11" numFmtId="160" xfId="0" applyNumberFormat="1" applyFont="1" applyFill="1" applyBorder="1" applyAlignment="1">
      <alignment horizontal="center" vertical="center"/>
    </xf>
    <xf fontId="33" fillId="0" borderId="1" numFmtId="160" xfId="0" applyNumberFormat="1" applyFont="1" applyBorder="1" applyAlignment="1">
      <alignment horizontal="center" vertical="center" wrapText="1"/>
    </xf>
    <xf fontId="7" fillId="2" borderId="1" numFmtId="160" xfId="0" applyNumberFormat="1" applyFont="1" applyFill="1" applyBorder="1" applyAlignment="1">
      <alignment horizontal="center" vertical="center"/>
    </xf>
    <xf fontId="0" fillId="0" borderId="0" numFmtId="160" xfId="0" applyNumberFormat="1"/>
    <xf fontId="34" fillId="0" borderId="0" numFmtId="0" xfId="0" applyFont="1"/>
    <xf fontId="33" fillId="0" borderId="9" numFmtId="160" xfId="0" applyNumberFormat="1" applyFont="1" applyBorder="1" applyAlignment="1">
      <alignment horizontal="center" vertical="center" wrapText="1"/>
    </xf>
    <xf fontId="35" fillId="0" borderId="9" numFmtId="160" xfId="0" applyNumberFormat="1" applyFont="1" applyBorder="1" applyAlignment="1">
      <alignment horizontal="left" vertical="center" wrapText="1"/>
    </xf>
    <xf fontId="7" fillId="0" borderId="9" numFmtId="160" xfId="0" applyNumberFormat="1" applyFont="1" applyBorder="1" applyAlignment="1" applyProtection="1">
      <alignment horizontal="center" vertical="center" wrapText="1"/>
    </xf>
    <xf fontId="35" fillId="0" borderId="9" numFmtId="160" xfId="0" applyNumberFormat="1" applyFont="1" applyBorder="1" applyAlignment="1" applyProtection="1">
      <alignment horizontal="center" vertical="center" wrapText="1"/>
    </xf>
    <xf fontId="35" fillId="0" borderId="9" numFmtId="160" xfId="0" applyNumberFormat="1" applyFont="1" applyBorder="1" applyAlignment="1">
      <alignment horizontal="center" vertical="center"/>
    </xf>
    <xf fontId="36" fillId="0" borderId="22" numFmtId="160" xfId="0" applyNumberFormat="1" applyFont="1" applyBorder="1" applyAlignment="1">
      <alignment horizontal="center" vertical="center" wrapText="1"/>
    </xf>
    <xf fontId="36" fillId="0" borderId="23" numFmtId="160" xfId="0" applyNumberFormat="1" applyFont="1" applyBorder="1" applyAlignment="1">
      <alignment horizontal="center" vertical="center" wrapText="1"/>
    </xf>
    <xf fontId="37" fillId="0" borderId="23" numFmtId="160" xfId="0" applyNumberFormat="1" applyFont="1" applyBorder="1" applyAlignment="1" applyProtection="1">
      <alignment horizontal="center" vertical="center" wrapText="1"/>
    </xf>
    <xf fontId="37" fillId="2" borderId="24" numFmtId="160" xfId="0" applyNumberFormat="1" applyFont="1" applyFill="1" applyBorder="1" applyAlignment="1">
      <alignment horizontal="center" vertical="center"/>
    </xf>
    <xf fontId="36" fillId="4" borderId="11" numFmtId="160" xfId="0" applyNumberFormat="1" applyFont="1" applyFill="1" applyBorder="1" applyAlignment="1">
      <alignment horizontal="center" vertical="center" wrapText="1"/>
    </xf>
    <xf fontId="38" fillId="0" borderId="11" numFmtId="160" xfId="0" applyNumberFormat="1" applyFont="1" applyBorder="1" applyAlignment="1" applyProtection="1">
      <alignment horizontal="center" vertical="center" wrapText="1"/>
    </xf>
    <xf fontId="37" fillId="0" borderId="11" numFmtId="160" xfId="0" applyNumberFormat="1" applyFont="1" applyBorder="1" applyAlignment="1" applyProtection="1">
      <alignment horizontal="center" vertical="center" wrapText="1"/>
    </xf>
    <xf fontId="39" fillId="0" borderId="11" numFmtId="160" xfId="0" applyNumberFormat="1" applyFont="1" applyBorder="1" applyAlignment="1" applyProtection="1">
      <alignment horizontal="center" vertical="center" wrapText="1"/>
    </xf>
    <xf fontId="37" fillId="4" borderId="11" numFmtId="160" xfId="0" applyNumberFormat="1" applyFont="1" applyFill="1" applyBorder="1" applyAlignment="1" applyProtection="1">
      <alignment horizontal="center" vertical="center" wrapText="1"/>
    </xf>
    <xf fontId="37" fillId="4" borderId="11" numFmtId="160" xfId="0" applyNumberFormat="1" applyFont="1" applyFill="1" applyBorder="1" applyAlignment="1">
      <alignment horizontal="center" vertical="center"/>
    </xf>
    <xf fontId="40" fillId="0" borderId="1" numFmtId="160" xfId="0" applyNumberFormat="1" applyFont="1" applyBorder="1" applyAlignment="1">
      <alignment horizontal="center"/>
    </xf>
    <xf fontId="40" fillId="0" borderId="1" numFmtId="160" xfId="0" applyNumberFormat="1" applyFont="1" applyBorder="1" applyAlignment="1">
      <alignment horizontal="left"/>
    </xf>
    <xf fontId="41" fillId="0" borderId="1" numFmtId="160" xfId="0" applyNumberFormat="1" applyFont="1" applyBorder="1" applyAlignment="1" applyProtection="1">
      <alignment horizontal="center" vertical="center" wrapText="1"/>
    </xf>
    <xf fontId="42" fillId="0" borderId="1" numFmtId="160" xfId="0" applyNumberFormat="1" applyFont="1" applyBorder="1" applyAlignment="1" applyProtection="1">
      <alignment horizontal="center" vertical="center" wrapText="1"/>
    </xf>
    <xf fontId="40" fillId="0" borderId="1" numFmtId="160" xfId="0" applyNumberFormat="1" applyFont="1" applyBorder="1" applyAlignment="1">
      <alignment horizontal="left" vertical="center" wrapText="1"/>
    </xf>
    <xf fontId="37" fillId="6" borderId="1" numFmtId="160" xfId="0" applyNumberFormat="1" applyFont="1" applyFill="1" applyBorder="1" applyAlignment="1" applyProtection="1">
      <alignment horizontal="center" vertical="center" wrapText="1"/>
    </xf>
    <xf fontId="37" fillId="0" borderId="1" numFmtId="160" xfId="0" applyNumberFormat="1" applyFont="1" applyBorder="1" applyAlignment="1" applyProtection="1">
      <alignment horizontal="center" vertical="center" wrapText="1"/>
    </xf>
    <xf fontId="37" fillId="2" borderId="1" numFmtId="160" xfId="0" applyNumberFormat="1" applyFont="1" applyFill="1" applyBorder="1" applyAlignment="1">
      <alignment horizontal="center" vertical="center"/>
    </xf>
    <xf fontId="38" fillId="0" borderId="1" numFmtId="160" xfId="0" applyNumberFormat="1" applyFont="1" applyBorder="1" applyAlignment="1" applyProtection="1">
      <alignment horizontal="center" vertical="center" wrapText="1"/>
    </xf>
    <xf fontId="39" fillId="0" borderId="1" numFmtId="160" xfId="0" applyNumberFormat="1" applyFont="1" applyBorder="1" applyAlignment="1" applyProtection="1">
      <alignment horizontal="center" vertical="center" wrapText="1"/>
    </xf>
    <xf fontId="37" fillId="0" borderId="1" numFmtId="160" xfId="0" applyNumberFormat="1" applyFont="1" applyBorder="1" applyAlignment="1">
      <alignment horizontal="center" vertical="center"/>
    </xf>
    <xf fontId="40" fillId="4" borderId="1" numFmtId="160" xfId="0" applyNumberFormat="1" applyFont="1" applyFill="1" applyBorder="1" applyAlignment="1">
      <alignment horizontal="left" vertical="center" wrapText="1"/>
    </xf>
    <xf fontId="37" fillId="4" borderId="1" numFmtId="160" xfId="0" applyNumberFormat="1" applyFont="1" applyFill="1" applyBorder="1" applyAlignment="1" applyProtection="1">
      <alignment horizontal="center" vertical="center" wrapText="1"/>
    </xf>
    <xf fontId="37" fillId="4" borderId="1" numFmtId="160" xfId="0" applyNumberFormat="1" applyFont="1" applyFill="1" applyBorder="1" applyAlignment="1">
      <alignment horizontal="center" vertical="center"/>
    </xf>
    <xf fontId="40" fillId="0" borderId="7" numFmtId="160" xfId="0" applyNumberFormat="1" applyFont="1" applyBorder="1"/>
    <xf fontId="40" fillId="0" borderId="8" numFmtId="160" xfId="0" applyNumberFormat="1" applyFont="1" applyBorder="1"/>
    <xf fontId="40" fillId="4" borderId="11" numFmtId="160" xfId="0" applyNumberFormat="1" applyFont="1" applyFill="1" applyBorder="1" applyAlignment="1">
      <alignment horizontal="left" vertical="center" wrapText="1"/>
    </xf>
    <xf fontId="43" fillId="0" borderId="11" numFmtId="160" xfId="0" applyNumberFormat="1" applyFont="1" applyBorder="1" applyAlignment="1" applyProtection="1">
      <alignment horizontal="center" vertical="center" wrapText="1"/>
    </xf>
    <xf fontId="43" fillId="4" borderId="11" numFmtId="160" xfId="0" applyNumberFormat="1" applyFont="1" applyFill="1" applyBorder="1" applyAlignment="1" applyProtection="1">
      <alignment horizontal="center" vertical="center" wrapText="1"/>
    </xf>
    <xf fontId="37" fillId="0" borderId="11" numFmtId="4" xfId="0" applyNumberFormat="1" applyFont="1" applyBorder="1" applyAlignment="1" applyProtection="1">
      <alignment horizontal="center" vertical="center" wrapText="1"/>
    </xf>
    <xf fontId="1" fillId="2" borderId="0" numFmtId="160" xfId="0" applyNumberFormat="1" applyFont="1" applyFill="1" applyAlignment="1">
      <alignment horizontal="left"/>
    </xf>
    <xf fontId="8" fillId="0" borderId="25" numFmtId="160" xfId="0" applyNumberFormat="1" applyFont="1" applyBorder="1" applyAlignment="1">
      <alignment horizontal="left"/>
    </xf>
    <xf fontId="8" fillId="0" borderId="0" numFmtId="160" xfId="0" applyNumberFormat="1" applyFont="1" applyAlignment="1">
      <alignment horizontal="left"/>
    </xf>
    <xf fontId="1" fillId="0" borderId="25" numFmtId="4" xfId="0" applyNumberFormat="1" applyFont="1" applyBorder="1" applyAlignment="1">
      <alignment horizontal="left"/>
    </xf>
    <xf fontId="1" fillId="2" borderId="25" numFmtId="160" xfId="0" applyNumberFormat="1" applyFont="1" applyFill="1" applyBorder="1" applyAlignment="1">
      <alignment horizontal="left"/>
    </xf>
    <xf fontId="21" fillId="0" borderId="0" numFmtId="160" xfId="0" applyNumberFormat="1" applyFont="1" applyAlignment="1">
      <alignment horizontal="left" wrapText="1"/>
    </xf>
    <xf fontId="15" fillId="0" borderId="0" numFmtId="160" xfId="0" applyNumberFormat="1" applyFont="1" applyAlignment="1">
      <alignment horizontal="left" wrapText="1"/>
    </xf>
    <xf fontId="3" fillId="0" borderId="0" numFmtId="160" xfId="0" applyNumberFormat="1" applyFont="1" applyAlignment="1">
      <alignment horizontal="left" wrapText="1"/>
    </xf>
    <xf fontId="15" fillId="0" borderId="0" numFmtId="4" xfId="0" applyNumberFormat="1" applyFont="1" applyAlignment="1">
      <alignment horizontal="left" wrapText="1"/>
    </xf>
    <xf fontId="1" fillId="0" borderId="0" numFmtId="0" xfId="0" applyFont="1"/>
    <xf fontId="1" fillId="0" borderId="0" numFmtId="0" xfId="0" applyFont="1" applyAlignment="1">
      <alignment wrapText="1"/>
    </xf>
    <xf fontId="8" fillId="0" borderId="0" numFmtId="160" xfId="0" applyNumberFormat="1" applyFont="1" applyAlignment="1">
      <alignment wrapText="1"/>
    </xf>
    <xf fontId="1" fillId="0" borderId="0" numFmtId="4" xfId="0" applyNumberFormat="1" applyFont="1" applyAlignment="1">
      <alignment wrapText="1"/>
    </xf>
    <xf fontId="1" fillId="0" borderId="0" numFmtId="160" xfId="0" applyNumberFormat="1" applyFont="1" applyAlignment="1">
      <alignment horizontal="center"/>
    </xf>
    <xf fontId="3" fillId="0" borderId="0" numFmtId="160" xfId="0" applyNumberFormat="1" applyFont="1" applyProtection="1"/>
    <xf fontId="2" fillId="0" borderId="0" numFmtId="4" xfId="0" applyNumberFormat="1" applyFont="1" applyProtection="1"/>
    <xf fontId="2" fillId="2" borderId="0" numFmtId="160" xfId="0" applyNumberFormat="1" applyFont="1" applyFill="1" applyProtection="1"/>
    <xf fontId="44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/>
    <xf fontId="2" fillId="2" borderId="1" numFmtId="160" xfId="0" applyNumberFormat="1" applyFont="1" applyFill="1" applyBorder="1"/>
    <xf fontId="3" fillId="0" borderId="11" numFmtId="160" xfId="0" applyNumberFormat="1" applyFont="1" applyBorder="1" applyProtection="1"/>
    <xf fontId="3" fillId="0" borderId="1" numFmtId="160" xfId="0" applyNumberFormat="1" applyFont="1" applyBorder="1" applyProtection="1"/>
    <xf fontId="2" fillId="0" borderId="1" numFmtId="4" xfId="0" applyNumberFormat="1" applyFont="1" applyBorder="1" applyProtection="1"/>
    <xf fontId="2" fillId="2" borderId="1" numFmtId="160" xfId="0" applyNumberFormat="1" applyFont="1" applyFill="1" applyBorder="1" applyProtection="1"/>
    <xf fontId="7" fillId="2" borderId="1" numFmtId="160" xfId="0" applyNumberFormat="1" applyFont="1" applyFill="1" applyBorder="1" applyAlignment="1">
      <alignment horizontal="center" vertical="center" wrapText="1"/>
    </xf>
    <xf fontId="36" fillId="7" borderId="17" numFmtId="160" xfId="0" applyNumberFormat="1" applyFont="1" applyFill="1" applyBorder="1" applyAlignment="1">
      <alignment horizontal="center" vertical="center" wrapText="1"/>
    </xf>
    <xf fontId="36" fillId="7" borderId="10" numFmtId="160" xfId="0" applyNumberFormat="1" applyFont="1" applyFill="1" applyBorder="1" applyAlignment="1">
      <alignment horizontal="center" vertical="center" wrapText="1"/>
    </xf>
    <xf fontId="36" fillId="7" borderId="4" numFmtId="160" xfId="0" applyNumberFormat="1" applyFont="1" applyFill="1" applyBorder="1" applyAlignment="1">
      <alignment horizontal="center" vertical="center" wrapText="1"/>
    </xf>
    <xf fontId="45" fillId="0" borderId="1" numFmtId="160" xfId="0" applyNumberFormat="1" applyFont="1" applyBorder="1" applyAlignment="1">
      <alignment horizontal="right" vertical="center"/>
    </xf>
    <xf fontId="40" fillId="0" borderId="1" numFmtId="4" xfId="0" applyNumberFormat="1" applyFont="1" applyBorder="1" applyAlignment="1">
      <alignment vertical="center" wrapText="1"/>
    </xf>
    <xf fontId="40" fillId="7" borderId="1" numFmtId="160" xfId="0" applyNumberFormat="1" applyFont="1" applyFill="1" applyBorder="1" applyAlignment="1">
      <alignment vertical="center" wrapText="1"/>
    </xf>
    <xf fontId="40" fillId="7" borderId="1" numFmtId="160" xfId="0" applyNumberFormat="1" applyFont="1" applyFill="1" applyBorder="1" applyAlignment="1">
      <alignment horizontal="center"/>
    </xf>
    <xf fontId="40" fillId="7" borderId="17" numFmtId="160" xfId="0" applyNumberFormat="1" applyFont="1" applyFill="1" applyBorder="1" applyAlignment="1">
      <alignment horizontal="left"/>
    </xf>
    <xf fontId="3" fillId="0" borderId="10" numFmtId="160" xfId="0" applyNumberFormat="1" applyFont="1" applyBorder="1" applyAlignment="1">
      <alignment horizontal="left"/>
    </xf>
    <xf fontId="7" fillId="0" borderId="1" numFmtId="4" xfId="0" applyNumberFormat="1" applyFont="1" applyBorder="1" applyAlignment="1">
      <alignment vertical="center" wrapText="1"/>
    </xf>
    <xf fontId="7" fillId="7" borderId="1" numFmtId="160" xfId="0" applyNumberFormat="1" applyFont="1" applyFill="1" applyBorder="1" applyAlignment="1">
      <alignment vertical="center" wrapText="1"/>
    </xf>
    <xf fontId="40" fillId="7" borderId="1" numFmtId="160" xfId="0" applyNumberFormat="1" applyFont="1" applyFill="1" applyBorder="1" applyAlignment="1">
      <alignment horizontal="left" vertical="center" wrapText="1"/>
    </xf>
    <xf fontId="45" fillId="0" borderId="1" numFmtId="160" xfId="0" applyNumberFormat="1" applyFont="1" applyBorder="1" applyAlignment="1">
      <alignment horizontal="right" vertical="center" wrapText="1"/>
    </xf>
    <xf fontId="3" fillId="2" borderId="0" numFmtId="160" xfId="0" applyNumberFormat="1" applyFont="1" applyFill="1" applyProtection="1"/>
    <xf fontId="2" fillId="2" borderId="0" numFmtId="4" xfId="0" applyNumberFormat="1" applyFont="1" applyFill="1" applyProtection="1"/>
    <xf fontId="0" fillId="2" borderId="0" numFmtId="16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10" workbookViewId="0">
      <pane xSplit="3" ySplit="5" topLeftCell="D6" activePane="bottomRight" state="frozen"/>
      <selection activeCell="J11" activeCellId="0" sqref="J11"/>
    </sheetView>
  </sheetViews>
  <sheetFormatPr defaultRowHeight="12.75" customHeight="1"/>
  <cols>
    <col customWidth="1" min="1" max="1" style="1" width="7.28515625"/>
    <col customWidth="1" min="2" max="2" style="2" width="25.7109375"/>
    <col customWidth="1" min="3" max="3" style="2" width="47.140625"/>
    <col customWidth="1" min="4" max="4" style="3" width="14.28515625"/>
    <col customWidth="1" min="5" max="6" style="3" width="14"/>
    <col customWidth="1" min="7" max="7" style="4" width="9"/>
    <col customWidth="1" min="8" max="8" style="2" width="9"/>
    <col customWidth="1" min="9" max="9" style="5" width="10.5703125"/>
    <col customWidth="1" min="10" max="10" width="13.42578125"/>
  </cols>
  <sheetData>
    <row r="1" ht="15.75" customHeight="1">
      <c r="A1" s="6"/>
      <c r="B1" s="7"/>
      <c r="C1" s="7"/>
      <c r="H1" s="7"/>
      <c r="I1" s="8" t="s">
        <v>0</v>
      </c>
    </row>
    <row r="2" ht="15.75" customHeight="1">
      <c r="A2" s="6"/>
      <c r="B2" s="7"/>
      <c r="C2" s="7"/>
      <c r="H2" s="7"/>
      <c r="I2" s="8" t="s">
        <v>1</v>
      </c>
    </row>
    <row r="3" s="9" customFormat="1" ht="20.25" customHeight="1">
      <c r="A3" s="10" t="s">
        <v>2</v>
      </c>
      <c r="B3" s="10"/>
      <c r="C3" s="10"/>
      <c r="D3" s="11"/>
      <c r="E3" s="11"/>
      <c r="F3" s="11"/>
      <c r="G3" s="12"/>
      <c r="H3" s="10"/>
      <c r="I3" s="10"/>
    </row>
    <row r="4" s="9" customFormat="1" ht="15" customHeight="1">
      <c r="A4" s="6"/>
      <c r="B4" s="13"/>
      <c r="C4" s="13"/>
      <c r="D4" s="14"/>
      <c r="E4" s="14"/>
      <c r="F4" s="15"/>
      <c r="G4" s="4"/>
      <c r="H4" s="7"/>
      <c r="I4" s="16" t="s">
        <v>3</v>
      </c>
    </row>
    <row r="5" s="9" customFormat="1" ht="88.5" customHeight="1">
      <c r="A5" s="17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8" t="s">
        <v>9</v>
      </c>
      <c r="G5" s="19" t="s">
        <v>10</v>
      </c>
      <c r="H5" s="17" t="s">
        <v>11</v>
      </c>
      <c r="I5" s="17" t="s">
        <v>12</v>
      </c>
    </row>
    <row r="6" s="20" customFormat="1" ht="48" customHeight="1">
      <c r="A6" s="21" t="s">
        <v>13</v>
      </c>
      <c r="B6" s="22" t="s">
        <v>14</v>
      </c>
      <c r="C6" s="22" t="s">
        <v>15</v>
      </c>
      <c r="D6" s="23">
        <f>D7+D8</f>
        <v>624739.26800000004</v>
      </c>
      <c r="E6" s="23">
        <f>E7+E8</f>
        <v>180676.87100000001</v>
      </c>
      <c r="F6" s="24">
        <f>F7+F8</f>
        <v>152202.986</v>
      </c>
      <c r="G6" s="23">
        <f t="shared" ref="G6:G7" si="0">F6/E6*100</f>
        <v>84.240437172503391</v>
      </c>
      <c r="H6" s="23">
        <f t="shared" ref="H6:H68" si="1">F6/D6*100</f>
        <v>24.362641152244652</v>
      </c>
      <c r="I6" s="25">
        <f t="shared" ref="I6:I9" si="2">G6-95</f>
        <v>-10.759562827496609</v>
      </c>
      <c r="J6" s="26"/>
    </row>
    <row r="7" s="27" customFormat="1" ht="18" customHeight="1">
      <c r="A7" s="28"/>
      <c r="B7" s="29"/>
      <c r="C7" s="30" t="s">
        <v>16</v>
      </c>
      <c r="D7" s="31">
        <v>624739.26800000004</v>
      </c>
      <c r="E7" s="32">
        <v>180676.87100000001</v>
      </c>
      <c r="F7" s="33">
        <v>152202.986</v>
      </c>
      <c r="G7" s="32">
        <f t="shared" si="0"/>
        <v>84.240437172503391</v>
      </c>
      <c r="H7" s="32">
        <f t="shared" si="1"/>
        <v>24.362641152244652</v>
      </c>
      <c r="I7" s="34">
        <f t="shared" si="2"/>
        <v>-10.759562827496609</v>
      </c>
    </row>
    <row r="8" s="35" customFormat="1" ht="27" hidden="1" customHeight="1">
      <c r="A8" s="36"/>
      <c r="B8" s="37"/>
      <c r="C8" s="30" t="s">
        <v>17</v>
      </c>
      <c r="D8" s="38"/>
      <c r="E8" s="38"/>
      <c r="F8" s="39"/>
      <c r="G8" s="32"/>
      <c r="H8" s="32" t="e">
        <f t="shared" si="1"/>
        <v>#DIV/0!</v>
      </c>
      <c r="I8" s="34">
        <f t="shared" si="2"/>
        <v>-95</v>
      </c>
    </row>
    <row r="9" s="20" customFormat="1" ht="21.75" customHeight="1">
      <c r="A9" s="40"/>
      <c r="B9" s="41"/>
      <c r="C9" s="42" t="s">
        <v>18</v>
      </c>
      <c r="D9" s="43">
        <v>260000</v>
      </c>
      <c r="E9" s="43">
        <v>0</v>
      </c>
      <c r="F9" s="44">
        <v>0</v>
      </c>
      <c r="G9" s="45"/>
      <c r="H9" s="45">
        <f t="shared" si="1"/>
        <v>0</v>
      </c>
      <c r="I9" s="46">
        <f t="shared" si="2"/>
        <v>-95</v>
      </c>
    </row>
    <row r="10" s="9" customFormat="1" ht="30" customHeight="1">
      <c r="A10" s="21" t="s">
        <v>19</v>
      </c>
      <c r="B10" s="22" t="s">
        <v>20</v>
      </c>
      <c r="C10" s="22" t="s">
        <v>21</v>
      </c>
      <c r="D10" s="47">
        <f>D11+D18+D21</f>
        <v>435186.88800000004</v>
      </c>
      <c r="E10" s="47">
        <f>E11+E18+E21</f>
        <v>204551.26700000002</v>
      </c>
      <c r="F10" s="48">
        <f>F11+F18+F21</f>
        <v>203049.86100000003</v>
      </c>
      <c r="G10" s="23">
        <f t="shared" ref="G10:G73" si="3">F10/E10*100</f>
        <v>99.266000146554958</v>
      </c>
      <c r="H10" s="23">
        <f t="shared" si="1"/>
        <v>46.658083365783767</v>
      </c>
      <c r="I10" s="25">
        <f t="shared" ref="I10:I73" si="4">G10-95</f>
        <v>4.2660001465549584</v>
      </c>
      <c r="J10" s="26"/>
    </row>
    <row r="11" s="9" customFormat="1" ht="27.75" customHeight="1">
      <c r="A11" s="49"/>
      <c r="B11" s="50"/>
      <c r="C11" s="51" t="s">
        <v>22</v>
      </c>
      <c r="D11" s="52">
        <f>D12+D13+D14+D15+D16+D17</f>
        <v>359024.90000000002</v>
      </c>
      <c r="E11" s="52">
        <f>E12+E13+E14+E15+E16+E17</f>
        <v>204468.16700000002</v>
      </c>
      <c r="F11" s="53">
        <f>F12+F13+F14+F15+F16+F17</f>
        <v>202966.76100000003</v>
      </c>
      <c r="G11" s="54">
        <f t="shared" si="3"/>
        <v>99.26570183416375</v>
      </c>
      <c r="H11" s="52">
        <f t="shared" si="1"/>
        <v>56.532781152505031</v>
      </c>
      <c r="I11" s="55">
        <f t="shared" si="4"/>
        <v>4.2657018341637496</v>
      </c>
      <c r="J11" s="56"/>
    </row>
    <row r="12" s="9" customFormat="1" ht="18.75" hidden="1" customHeight="1">
      <c r="A12" s="57"/>
      <c r="B12" s="58"/>
      <c r="C12" s="59" t="s">
        <v>23</v>
      </c>
      <c r="D12" s="60">
        <v>191534.70000000001</v>
      </c>
      <c r="E12" s="60">
        <v>105824.56200000001</v>
      </c>
      <c r="F12" s="61">
        <v>104835.35000000001</v>
      </c>
      <c r="G12" s="32">
        <f t="shared" si="3"/>
        <v>99.065234023836553</v>
      </c>
      <c r="H12" s="32">
        <f t="shared" si="1"/>
        <v>54.734390165332968</v>
      </c>
      <c r="I12" s="34">
        <f t="shared" si="4"/>
        <v>4.0652340238365525</v>
      </c>
    </row>
    <row r="13" s="9" customFormat="1" ht="26.25" hidden="1" customHeight="1">
      <c r="A13" s="57"/>
      <c r="B13" s="58"/>
      <c r="C13" s="59" t="s">
        <v>24</v>
      </c>
      <c r="D13" s="32">
        <v>161576.5</v>
      </c>
      <c r="E13" s="32">
        <v>97277.505000000005</v>
      </c>
      <c r="F13" s="39">
        <v>96765.311000000002</v>
      </c>
      <c r="G13" s="32">
        <f t="shared" si="3"/>
        <v>99.473471281978291</v>
      </c>
      <c r="H13" s="32">
        <f>F13/D13*100</f>
        <v>59.888233127961058</v>
      </c>
      <c r="I13" s="34">
        <f t="shared" si="4"/>
        <v>4.4734712819782914</v>
      </c>
    </row>
    <row r="14" s="62" customFormat="1" ht="27" hidden="1" customHeight="1">
      <c r="A14" s="63"/>
      <c r="B14" s="64"/>
      <c r="C14" s="65" t="s">
        <v>25</v>
      </c>
      <c r="D14" s="32"/>
      <c r="E14" s="32"/>
      <c r="F14" s="39"/>
      <c r="G14" s="38" t="e">
        <f t="shared" si="3"/>
        <v>#DIV/0!</v>
      </c>
      <c r="H14" s="38"/>
      <c r="I14" s="66" t="e">
        <f t="shared" si="4"/>
        <v>#DIV/0!</v>
      </c>
    </row>
    <row r="15" s="9" customFormat="1" ht="27" hidden="1" customHeight="1">
      <c r="A15" s="57"/>
      <c r="B15" s="58"/>
      <c r="C15" s="59" t="s">
        <v>26</v>
      </c>
      <c r="D15" s="32">
        <v>2732.1999999999998</v>
      </c>
      <c r="E15" s="32">
        <v>1366.0999999999999</v>
      </c>
      <c r="F15" s="39">
        <v>1366.0999999999999</v>
      </c>
      <c r="G15" s="32">
        <f t="shared" si="3"/>
        <v>100</v>
      </c>
      <c r="H15" s="32">
        <f t="shared" si="1"/>
        <v>50</v>
      </c>
      <c r="I15" s="34">
        <f t="shared" si="4"/>
        <v>5</v>
      </c>
    </row>
    <row r="16" s="9" customFormat="1" ht="27" hidden="1" customHeight="1">
      <c r="A16" s="57"/>
      <c r="B16" s="58"/>
      <c r="C16" s="59" t="s">
        <v>27</v>
      </c>
      <c r="D16" s="32">
        <v>3181.5</v>
      </c>
      <c r="E16" s="32">
        <v>0</v>
      </c>
      <c r="F16" s="39">
        <v>0</v>
      </c>
      <c r="G16" s="32"/>
      <c r="H16" s="32">
        <f t="shared" si="1"/>
        <v>0</v>
      </c>
      <c r="I16" s="34">
        <f t="shared" si="4"/>
        <v>-95</v>
      </c>
    </row>
    <row r="17" s="9" customFormat="1" ht="27" hidden="1" customHeight="1">
      <c r="A17" s="57"/>
      <c r="B17" s="58"/>
      <c r="C17" s="59" t="s">
        <v>28</v>
      </c>
      <c r="D17" s="67"/>
      <c r="E17" s="67"/>
      <c r="F17" s="68"/>
      <c r="G17" s="32" t="e">
        <f t="shared" si="3"/>
        <v>#DIV/0!</v>
      </c>
      <c r="H17" s="32"/>
      <c r="I17" s="34" t="e">
        <f t="shared" si="4"/>
        <v>#DIV/0!</v>
      </c>
    </row>
    <row r="18" s="9" customFormat="1" ht="27" customHeight="1">
      <c r="A18" s="57"/>
      <c r="B18" s="58"/>
      <c r="C18" s="51" t="s">
        <v>29</v>
      </c>
      <c r="D18" s="69">
        <f>D19+D20</f>
        <v>76161.987999999998</v>
      </c>
      <c r="E18" s="69">
        <f>E19+E20</f>
        <v>83.099999999999994</v>
      </c>
      <c r="F18" s="70">
        <f>F19+F20</f>
        <v>83.099999999999994</v>
      </c>
      <c r="G18" s="52">
        <f t="shared" si="3"/>
        <v>100</v>
      </c>
      <c r="H18" s="52">
        <f t="shared" ref="H18:H19" si="5">F18/D18*100</f>
        <v>0.10910954687789924</v>
      </c>
      <c r="I18" s="34">
        <f t="shared" si="4"/>
        <v>5</v>
      </c>
    </row>
    <row r="19" s="20" customFormat="1" ht="28.149999999999999" hidden="1" customHeight="1">
      <c r="A19" s="57"/>
      <c r="B19" s="58"/>
      <c r="C19" s="30" t="s">
        <v>28</v>
      </c>
      <c r="D19" s="60">
        <v>23151.237000000001</v>
      </c>
      <c r="E19" s="60">
        <v>83.099999999999994</v>
      </c>
      <c r="F19" s="61">
        <v>83.099999999999994</v>
      </c>
      <c r="G19" s="32">
        <f t="shared" si="3"/>
        <v>100</v>
      </c>
      <c r="H19" s="32">
        <f t="shared" si="5"/>
        <v>0.35894410307319646</v>
      </c>
      <c r="I19" s="34">
        <f t="shared" si="4"/>
        <v>5</v>
      </c>
    </row>
    <row r="20" s="20" customFormat="1" ht="18" hidden="1" customHeight="1">
      <c r="A20" s="57"/>
      <c r="B20" s="58"/>
      <c r="C20" s="30" t="s">
        <v>30</v>
      </c>
      <c r="D20" s="32">
        <v>53010.750999999997</v>
      </c>
      <c r="E20" s="32">
        <v>0</v>
      </c>
      <c r="F20" s="39">
        <v>0</v>
      </c>
      <c r="G20" s="32"/>
      <c r="H20" s="32">
        <f t="shared" si="1"/>
        <v>0</v>
      </c>
      <c r="I20" s="34">
        <f t="shared" si="4"/>
        <v>-95</v>
      </c>
    </row>
    <row r="21" s="62" customFormat="1" ht="30" hidden="1" customHeight="1">
      <c r="A21" s="71"/>
      <c r="B21" s="72"/>
      <c r="C21" s="73" t="s">
        <v>17</v>
      </c>
      <c r="D21" s="38"/>
      <c r="E21" s="38"/>
      <c r="F21" s="39"/>
      <c r="G21" s="38"/>
      <c r="H21" s="38" t="e">
        <f t="shared" si="1"/>
        <v>#DIV/0!</v>
      </c>
      <c r="I21" s="66">
        <f t="shared" si="4"/>
        <v>-95</v>
      </c>
    </row>
    <row r="22" s="74" customFormat="1" ht="62.25" customHeight="1">
      <c r="A22" s="21" t="s">
        <v>31</v>
      </c>
      <c r="B22" s="22" t="s">
        <v>32</v>
      </c>
      <c r="C22" s="22" t="s">
        <v>33</v>
      </c>
      <c r="D22" s="23">
        <f>D23+D24+D25</f>
        <v>141925.89999999999</v>
      </c>
      <c r="E22" s="23">
        <f>E23+E24+E25</f>
        <v>86876.797000000006</v>
      </c>
      <c r="F22" s="24">
        <f>F23+F24+F25</f>
        <v>85585.228000000003</v>
      </c>
      <c r="G22" s="75">
        <f t="shared" si="3"/>
        <v>98.513332622057874</v>
      </c>
      <c r="H22" s="23">
        <f t="shared" si="1"/>
        <v>60.302755170127519</v>
      </c>
      <c r="I22" s="76">
        <f t="shared" si="4"/>
        <v>3.5133326220578738</v>
      </c>
    </row>
    <row r="23" s="20" customFormat="1" ht="17.25" customHeight="1">
      <c r="A23" s="49"/>
      <c r="B23" s="50"/>
      <c r="C23" s="77" t="s">
        <v>16</v>
      </c>
      <c r="D23" s="32">
        <v>141925.89999999999</v>
      </c>
      <c r="E23" s="32">
        <v>86876.797000000006</v>
      </c>
      <c r="F23" s="39">
        <v>85585.228000000003</v>
      </c>
      <c r="G23" s="78">
        <f t="shared" si="3"/>
        <v>98.513332622057874</v>
      </c>
      <c r="H23" s="32">
        <f t="shared" si="1"/>
        <v>60.302755170127519</v>
      </c>
      <c r="I23" s="79">
        <f t="shared" si="4"/>
        <v>3.5133326220578738</v>
      </c>
    </row>
    <row r="24" s="80" customFormat="1" ht="17.25" hidden="1" customHeight="1">
      <c r="A24" s="57"/>
      <c r="B24" s="58"/>
      <c r="C24" s="77" t="s">
        <v>34</v>
      </c>
      <c r="D24" s="38">
        <v>0</v>
      </c>
      <c r="E24" s="38">
        <v>0</v>
      </c>
      <c r="F24" s="39">
        <v>0</v>
      </c>
      <c r="G24" s="32" t="e">
        <f t="shared" si="3"/>
        <v>#DIV/0!</v>
      </c>
      <c r="H24" s="32" t="e">
        <f t="shared" si="1"/>
        <v>#DIV/0!</v>
      </c>
      <c r="I24" s="34" t="e">
        <f t="shared" si="4"/>
        <v>#DIV/0!</v>
      </c>
    </row>
    <row r="25" s="80" customFormat="1" ht="26.25" hidden="1" customHeight="1">
      <c r="A25" s="81"/>
      <c r="B25" s="82"/>
      <c r="C25" s="30" t="s">
        <v>17</v>
      </c>
      <c r="D25" s="38"/>
      <c r="E25" s="38"/>
      <c r="F25" s="39"/>
      <c r="G25" s="32" t="e">
        <f t="shared" si="3"/>
        <v>#DIV/0!</v>
      </c>
      <c r="H25" s="32" t="e">
        <f t="shared" ref="H25:H27" si="6">F25/D25*100</f>
        <v>#DIV/0!</v>
      </c>
      <c r="I25" s="34" t="e">
        <f t="shared" si="4"/>
        <v>#DIV/0!</v>
      </c>
    </row>
    <row r="26" s="80" customFormat="1" ht="48" customHeight="1">
      <c r="A26" s="83">
        <v>910</v>
      </c>
      <c r="B26" s="84" t="s">
        <v>35</v>
      </c>
      <c r="C26" s="22" t="s">
        <v>36</v>
      </c>
      <c r="D26" s="23">
        <f>D28+D29+D27</f>
        <v>81832.850000000006</v>
      </c>
      <c r="E26" s="23">
        <f>E28+E29+E27</f>
        <v>46908.942999999999</v>
      </c>
      <c r="F26" s="23">
        <f>F28+F29+F27</f>
        <v>44009.036</v>
      </c>
      <c r="G26" s="75">
        <f t="shared" si="3"/>
        <v>93.818008220735223</v>
      </c>
      <c r="H26" s="23">
        <f t="shared" si="6"/>
        <v>53.779180365831081</v>
      </c>
      <c r="I26" s="76">
        <f t="shared" si="4"/>
        <v>-1.1819917792647772</v>
      </c>
    </row>
    <row r="27" s="20" customFormat="1" ht="17.25" customHeight="1">
      <c r="A27" s="85"/>
      <c r="B27" s="86"/>
      <c r="C27" s="30" t="s">
        <v>16</v>
      </c>
      <c r="D27" s="87">
        <v>126.25</v>
      </c>
      <c r="E27" s="31">
        <v>126.25</v>
      </c>
      <c r="F27" s="32">
        <v>126.25</v>
      </c>
      <c r="G27" s="32">
        <f t="shared" si="3"/>
        <v>100</v>
      </c>
      <c r="H27" s="88">
        <f t="shared" si="6"/>
        <v>100</v>
      </c>
      <c r="I27" s="89">
        <f t="shared" si="4"/>
        <v>5</v>
      </c>
    </row>
    <row r="28" s="80" customFormat="1" ht="18" customHeight="1">
      <c r="A28" s="90"/>
      <c r="B28" s="91"/>
      <c r="C28" s="92" t="s">
        <v>34</v>
      </c>
      <c r="D28" s="32">
        <v>81706.600000000006</v>
      </c>
      <c r="E28" s="93">
        <v>46782.692999999999</v>
      </c>
      <c r="F28" s="94">
        <v>43882.786</v>
      </c>
      <c r="G28" s="32">
        <f t="shared" si="3"/>
        <v>93.801325203745762</v>
      </c>
      <c r="H28" s="32">
        <f t="shared" si="1"/>
        <v>53.707761674087529</v>
      </c>
      <c r="I28" s="34">
        <f t="shared" si="4"/>
        <v>-1.1986747962542381</v>
      </c>
    </row>
    <row r="29" s="80" customFormat="1" ht="26.25" hidden="1" customHeight="1">
      <c r="A29" s="95"/>
      <c r="B29" s="96"/>
      <c r="C29" s="30" t="s">
        <v>17</v>
      </c>
      <c r="D29" s="97"/>
      <c r="E29" s="38"/>
      <c r="F29" s="98"/>
      <c r="G29" s="32" t="e">
        <f t="shared" si="3"/>
        <v>#DIV/0!</v>
      </c>
      <c r="H29" s="32" t="e">
        <f>F29/D29*100</f>
        <v>#DIV/0!</v>
      </c>
      <c r="I29" s="34" t="e">
        <f t="shared" si="4"/>
        <v>#DIV/0!</v>
      </c>
    </row>
    <row r="30" s="20" customFormat="1" ht="44.25" customHeight="1">
      <c r="A30" s="99" t="s">
        <v>37</v>
      </c>
      <c r="B30" s="84" t="s">
        <v>38</v>
      </c>
      <c r="C30" s="22" t="s">
        <v>39</v>
      </c>
      <c r="D30" s="23">
        <f>D31+D32+D33</f>
        <v>941303.86899999995</v>
      </c>
      <c r="E30" s="23">
        <f>E31+E32+E33</f>
        <v>578181.96200000006</v>
      </c>
      <c r="F30" s="23">
        <f>F31+F32+F33</f>
        <v>455945.36300000001</v>
      </c>
      <c r="G30" s="23">
        <f t="shared" si="3"/>
        <v>78.85845511728364</v>
      </c>
      <c r="H30" s="23">
        <f t="shared" si="1"/>
        <v>48.437638260679456</v>
      </c>
      <c r="I30" s="25">
        <f t="shared" si="4"/>
        <v>-16.14154488271636</v>
      </c>
    </row>
    <row r="31" s="27" customFormat="1" ht="17.25" customHeight="1">
      <c r="A31" s="28"/>
      <c r="B31" s="29"/>
      <c r="C31" s="30" t="s">
        <v>16</v>
      </c>
      <c r="D31" s="100">
        <v>741788.09999999998</v>
      </c>
      <c r="E31" s="100">
        <v>389952.18800000002</v>
      </c>
      <c r="F31" s="100">
        <v>309863.64799999999</v>
      </c>
      <c r="G31" s="32">
        <f t="shared" si="3"/>
        <v>79.461959064581521</v>
      </c>
      <c r="H31" s="32">
        <f t="shared" si="1"/>
        <v>41.772528839435417</v>
      </c>
      <c r="I31" s="34">
        <f t="shared" si="4"/>
        <v>-15.538040935418479</v>
      </c>
    </row>
    <row r="32" s="101" customFormat="1" ht="17.25" customHeight="1">
      <c r="A32" s="36"/>
      <c r="B32" s="37"/>
      <c r="C32" s="30" t="s">
        <v>34</v>
      </c>
      <c r="D32" s="32">
        <v>33301</v>
      </c>
      <c r="E32" s="32">
        <v>22015.005000000001</v>
      </c>
      <c r="F32" s="102">
        <v>18007.971000000001</v>
      </c>
      <c r="G32" s="32">
        <f t="shared" si="3"/>
        <v>81.798623257182996</v>
      </c>
      <c r="H32" s="32">
        <f t="shared" si="1"/>
        <v>54.076367076063782</v>
      </c>
      <c r="I32" s="34">
        <f t="shared" si="4"/>
        <v>-13.201376742817004</v>
      </c>
    </row>
    <row r="33" s="101" customFormat="1" ht="26.25" customHeight="1">
      <c r="A33" s="36"/>
      <c r="B33" s="37"/>
      <c r="C33" s="30" t="s">
        <v>17</v>
      </c>
      <c r="D33" s="32">
        <v>166214.769</v>
      </c>
      <c r="E33" s="31">
        <v>166214.769</v>
      </c>
      <c r="F33" s="103">
        <v>128073.74400000001</v>
      </c>
      <c r="G33" s="104">
        <f t="shared" si="3"/>
        <v>77.053167279015994</v>
      </c>
      <c r="H33" s="32">
        <f t="shared" si="1"/>
        <v>77.053167279015994</v>
      </c>
      <c r="I33" s="34">
        <f t="shared" si="4"/>
        <v>-17.946832720984006</v>
      </c>
    </row>
    <row r="34" s="101" customFormat="1" ht="21.75" hidden="1" customHeight="1">
      <c r="A34" s="40"/>
      <c r="B34" s="41"/>
      <c r="C34" s="105" t="s">
        <v>18</v>
      </c>
      <c r="D34" s="106"/>
      <c r="E34" s="106"/>
      <c r="F34" s="107"/>
      <c r="G34" s="108" t="e">
        <f t="shared" si="3"/>
        <v>#DIV/0!</v>
      </c>
      <c r="H34" s="108" t="e">
        <f t="shared" si="1"/>
        <v>#DIV/0!</v>
      </c>
      <c r="I34" s="109" t="e">
        <f t="shared" si="4"/>
        <v>#DIV/0!</v>
      </c>
    </row>
    <row r="35" s="20" customFormat="1" ht="48" customHeight="1">
      <c r="A35" s="83">
        <v>924</v>
      </c>
      <c r="B35" s="84" t="s">
        <v>40</v>
      </c>
      <c r="C35" s="22" t="s">
        <v>41</v>
      </c>
      <c r="D35" s="23">
        <f>D36+D38+D37</f>
        <v>3016665.5290000001</v>
      </c>
      <c r="E35" s="47">
        <f>E36+E38+E37</f>
        <v>1784967.192</v>
      </c>
      <c r="F35" s="47">
        <f>F36+F38+F37</f>
        <v>1758516.845</v>
      </c>
      <c r="G35" s="75">
        <f>F35/E35*100</f>
        <v>98.51816060717826</v>
      </c>
      <c r="H35" s="47">
        <f t="shared" si="1"/>
        <v>58.293398061366588</v>
      </c>
      <c r="I35" s="76">
        <f t="shared" si="4"/>
        <v>3.5181606071782596</v>
      </c>
    </row>
    <row r="36" s="20" customFormat="1" ht="16.5" customHeight="1">
      <c r="A36" s="110"/>
      <c r="B36" s="110"/>
      <c r="C36" s="30" t="s">
        <v>16</v>
      </c>
      <c r="D36" s="111">
        <v>2955543.6490000002</v>
      </c>
      <c r="E36" s="103">
        <v>1742338.9820000001</v>
      </c>
      <c r="F36" s="103">
        <v>1715888.635</v>
      </c>
      <c r="G36" s="112">
        <f t="shared" si="3"/>
        <v>98.481905801726469</v>
      </c>
      <c r="H36" s="103">
        <f t="shared" si="1"/>
        <v>58.05661627026101</v>
      </c>
      <c r="I36" s="113">
        <f t="shared" si="4"/>
        <v>3.4819058017264695</v>
      </c>
    </row>
    <row r="37" s="20" customFormat="1" ht="16.5" customHeight="1">
      <c r="A37" s="110"/>
      <c r="B37" s="110"/>
      <c r="C37" s="30" t="s">
        <v>34</v>
      </c>
      <c r="D37" s="111">
        <v>773.84400000000005</v>
      </c>
      <c r="E37" s="103">
        <v>773.84400000000005</v>
      </c>
      <c r="F37" s="103">
        <v>773.84400000000005</v>
      </c>
      <c r="G37" s="103">
        <f t="shared" si="3"/>
        <v>100</v>
      </c>
      <c r="H37" s="103">
        <f>F37/D37*100</f>
        <v>100</v>
      </c>
      <c r="I37" s="114">
        <f t="shared" si="4"/>
        <v>5</v>
      </c>
    </row>
    <row r="38" s="20" customFormat="1" ht="27.75" customHeight="1">
      <c r="A38" s="110"/>
      <c r="B38" s="110"/>
      <c r="C38" s="115" t="s">
        <v>17</v>
      </c>
      <c r="D38" s="111">
        <v>60348.036</v>
      </c>
      <c r="E38" s="116">
        <v>41854.366000000002</v>
      </c>
      <c r="F38" s="116">
        <v>41854.366000000002</v>
      </c>
      <c r="G38" s="103">
        <f t="shared" si="3"/>
        <v>100</v>
      </c>
      <c r="H38" s="103">
        <f t="shared" si="1"/>
        <v>69.354976191768685</v>
      </c>
      <c r="I38" s="114">
        <f t="shared" si="4"/>
        <v>5</v>
      </c>
    </row>
    <row r="39" s="20" customFormat="1" ht="21.75" hidden="1" customHeight="1">
      <c r="A39" s="117"/>
      <c r="B39" s="118"/>
      <c r="C39" s="119" t="s">
        <v>18</v>
      </c>
      <c r="D39" s="120">
        <v>0</v>
      </c>
      <c r="E39" s="121">
        <v>0</v>
      </c>
      <c r="F39" s="122">
        <v>0</v>
      </c>
      <c r="G39" s="123" t="e">
        <f t="shared" si="3"/>
        <v>#DIV/0!</v>
      </c>
      <c r="H39" s="123" t="e">
        <f>F39/D39*100</f>
        <v>#DIV/0!</v>
      </c>
      <c r="I39" s="124" t="e">
        <f t="shared" si="4"/>
        <v>#DIV/0!</v>
      </c>
    </row>
    <row r="40" s="20" customFormat="1" ht="30" customHeight="1">
      <c r="A40" s="125" t="s">
        <v>42</v>
      </c>
      <c r="B40" s="126" t="s">
        <v>43</v>
      </c>
      <c r="C40" s="22" t="s">
        <v>44</v>
      </c>
      <c r="D40" s="127">
        <f>D41+D42+D43</f>
        <v>25213822.579</v>
      </c>
      <c r="E40" s="128">
        <f>E41+E42+E43</f>
        <v>15006247.267999999</v>
      </c>
      <c r="F40" s="128">
        <f>F41+F42+F43</f>
        <v>14957680.105999999</v>
      </c>
      <c r="G40" s="128">
        <f t="shared" si="3"/>
        <v>99.676353713672526</v>
      </c>
      <c r="H40" s="128">
        <f t="shared" si="1"/>
        <v>59.323333695771694</v>
      </c>
      <c r="I40" s="129">
        <f t="shared" si="4"/>
        <v>4.6763537136725262</v>
      </c>
    </row>
    <row r="41" s="27" customFormat="1" ht="16.5" customHeight="1">
      <c r="A41" s="28"/>
      <c r="B41" s="29"/>
      <c r="C41" s="77" t="s">
        <v>16</v>
      </c>
      <c r="D41" s="100">
        <v>7189677.6880000001</v>
      </c>
      <c r="E41" s="130">
        <v>3855216.6150000002</v>
      </c>
      <c r="F41" s="130">
        <v>3807133.3059999999</v>
      </c>
      <c r="G41" s="60">
        <f t="shared" si="3"/>
        <v>98.752772832195319</v>
      </c>
      <c r="H41" s="60">
        <f t="shared" si="1"/>
        <v>52.952767442611957</v>
      </c>
      <c r="I41" s="34">
        <f t="shared" si="4"/>
        <v>3.7527728321953191</v>
      </c>
    </row>
    <row r="42" s="20" customFormat="1" ht="18.75" customHeight="1">
      <c r="A42" s="36"/>
      <c r="B42" s="37"/>
      <c r="C42" s="77" t="s">
        <v>34</v>
      </c>
      <c r="D42" s="100">
        <v>15851837.304</v>
      </c>
      <c r="E42" s="100">
        <v>10167003.442</v>
      </c>
      <c r="F42" s="100">
        <v>10166519.916999999</v>
      </c>
      <c r="G42" s="32">
        <f t="shared" si="3"/>
        <v>99.995244173932292</v>
      </c>
      <c r="H42" s="32">
        <f t="shared" si="1"/>
        <v>64.134647120271765</v>
      </c>
      <c r="I42" s="34">
        <f t="shared" si="4"/>
        <v>4.9952441739322921</v>
      </c>
    </row>
    <row r="43" s="20" customFormat="1" ht="27" customHeight="1">
      <c r="A43" s="36"/>
      <c r="B43" s="37"/>
      <c r="C43" s="77" t="s">
        <v>17</v>
      </c>
      <c r="D43" s="100">
        <v>2172307.5869999998</v>
      </c>
      <c r="E43" s="100">
        <v>984027.21100000001</v>
      </c>
      <c r="F43" s="131">
        <v>984026.88300000003</v>
      </c>
      <c r="G43" s="32">
        <f t="shared" si="3"/>
        <v>99.999966667588424</v>
      </c>
      <c r="H43" s="32">
        <f t="shared" si="1"/>
        <v>45.298690152758745</v>
      </c>
      <c r="I43" s="34">
        <f t="shared" si="4"/>
        <v>4.9999666675884242</v>
      </c>
    </row>
    <row r="44" s="20" customFormat="1" ht="21.75" customHeight="1">
      <c r="A44" s="40"/>
      <c r="B44" s="41"/>
      <c r="C44" s="105" t="s">
        <v>18</v>
      </c>
      <c r="D44" s="45">
        <v>67728.399999999994</v>
      </c>
      <c r="E44" s="45">
        <v>0</v>
      </c>
      <c r="F44" s="45">
        <v>0</v>
      </c>
      <c r="G44" s="45"/>
      <c r="H44" s="45">
        <f t="shared" si="1"/>
        <v>0</v>
      </c>
      <c r="I44" s="46">
        <f t="shared" si="4"/>
        <v>-95</v>
      </c>
    </row>
    <row r="45" s="20" customFormat="1" ht="30" customHeight="1">
      <c r="A45" s="21" t="s">
        <v>45</v>
      </c>
      <c r="B45" s="22" t="s">
        <v>46</v>
      </c>
      <c r="C45" s="22" t="s">
        <v>47</v>
      </c>
      <c r="D45" s="132">
        <f>D46+D47+D48</f>
        <v>103196.20299999999</v>
      </c>
      <c r="E45" s="132">
        <f>E46+E47+E48</f>
        <v>57243.413</v>
      </c>
      <c r="F45" s="132">
        <f>F46+F47+F48</f>
        <v>48593.667999999998</v>
      </c>
      <c r="G45" s="23">
        <f t="shared" si="3"/>
        <v>84.889536548074091</v>
      </c>
      <c r="H45" s="23">
        <f t="shared" si="1"/>
        <v>47.088620111342664</v>
      </c>
      <c r="I45" s="25">
        <f t="shared" si="4"/>
        <v>-10.110463451925909</v>
      </c>
    </row>
    <row r="46" s="27" customFormat="1" ht="16.5" customHeight="1">
      <c r="A46" s="28"/>
      <c r="B46" s="29"/>
      <c r="C46" s="133" t="s">
        <v>16</v>
      </c>
      <c r="D46" s="100">
        <v>97600.036999999997</v>
      </c>
      <c r="E46" s="100">
        <v>53530.525999999998</v>
      </c>
      <c r="F46" s="100">
        <v>46035.078999999998</v>
      </c>
      <c r="G46" s="32">
        <f t="shared" si="3"/>
        <v>85.997808054417405</v>
      </c>
      <c r="H46" s="32">
        <f t="shared" si="1"/>
        <v>47.167071258384865</v>
      </c>
      <c r="I46" s="34">
        <f t="shared" si="4"/>
        <v>-9.0021919455825952</v>
      </c>
    </row>
    <row r="47" s="20" customFormat="1" ht="16.5" customHeight="1">
      <c r="A47" s="36"/>
      <c r="B47" s="37"/>
      <c r="C47" s="77" t="s">
        <v>34</v>
      </c>
      <c r="D47" s="100">
        <v>5596.1660000000002</v>
      </c>
      <c r="E47" s="100">
        <v>3712.8870000000002</v>
      </c>
      <c r="F47" s="100">
        <v>2558.5889999999999</v>
      </c>
      <c r="G47" s="32">
        <f t="shared" si="3"/>
        <v>68.91103876848392</v>
      </c>
      <c r="H47" s="32">
        <f t="shared" si="1"/>
        <v>45.720391425129279</v>
      </c>
      <c r="I47" s="34">
        <f t="shared" si="4"/>
        <v>-26.08896123151608</v>
      </c>
    </row>
    <row r="48" s="35" customFormat="1" ht="27" hidden="1" customHeight="1">
      <c r="A48" s="40"/>
      <c r="B48" s="41"/>
      <c r="C48" s="30" t="s">
        <v>17</v>
      </c>
      <c r="D48" s="134"/>
      <c r="E48" s="134"/>
      <c r="F48" s="135"/>
      <c r="G48" s="32"/>
      <c r="H48" s="32" t="e">
        <f t="shared" si="1"/>
        <v>#DIV/0!</v>
      </c>
      <c r="I48" s="34">
        <f t="shared" si="4"/>
        <v>-95</v>
      </c>
    </row>
    <row r="49" s="20" customFormat="1" ht="30" customHeight="1">
      <c r="A49" s="21" t="s">
        <v>48</v>
      </c>
      <c r="B49" s="22" t="s">
        <v>49</v>
      </c>
      <c r="C49" s="22" t="s">
        <v>50</v>
      </c>
      <c r="D49" s="132">
        <f>D50+D51+D52</f>
        <v>234154.47199999998</v>
      </c>
      <c r="E49" s="132">
        <f>E50+E51+E52</f>
        <v>115622.36900000001</v>
      </c>
      <c r="F49" s="132">
        <f>F50+F51+F52</f>
        <v>114974.98000000001</v>
      </c>
      <c r="G49" s="23">
        <f t="shared" si="3"/>
        <v>99.440083259321568</v>
      </c>
      <c r="H49" s="23">
        <f t="shared" si="1"/>
        <v>49.102192675611171</v>
      </c>
      <c r="I49" s="25">
        <f t="shared" si="4"/>
        <v>4.4400832593215682</v>
      </c>
      <c r="J49" s="26"/>
    </row>
    <row r="50" s="27" customFormat="1" ht="16.5" customHeight="1">
      <c r="A50" s="28"/>
      <c r="B50" s="29"/>
      <c r="C50" s="77" t="s">
        <v>16</v>
      </c>
      <c r="D50" s="100">
        <v>217050.90599999999</v>
      </c>
      <c r="E50" s="100">
        <v>106128.91</v>
      </c>
      <c r="F50" s="100">
        <v>105746.694</v>
      </c>
      <c r="G50" s="32">
        <f t="shared" si="3"/>
        <v>99.639856849561539</v>
      </c>
      <c r="H50" s="32">
        <f t="shared" si="1"/>
        <v>48.719766228480985</v>
      </c>
      <c r="I50" s="34">
        <f t="shared" si="4"/>
        <v>4.6398568495615393</v>
      </c>
    </row>
    <row r="51" s="20" customFormat="1" ht="16.5" customHeight="1">
      <c r="A51" s="36"/>
      <c r="B51" s="37"/>
      <c r="C51" s="77" t="s">
        <v>34</v>
      </c>
      <c r="D51" s="100">
        <v>17103.565999999999</v>
      </c>
      <c r="E51" s="100">
        <v>9493.4590000000007</v>
      </c>
      <c r="F51" s="100">
        <v>9228.2860000000001</v>
      </c>
      <c r="G51" s="32">
        <f t="shared" si="3"/>
        <v>97.206782059099837</v>
      </c>
      <c r="H51" s="32">
        <f t="shared" si="1"/>
        <v>53.955333057445451</v>
      </c>
      <c r="I51" s="34">
        <f t="shared" si="4"/>
        <v>2.2067820590998366</v>
      </c>
    </row>
    <row r="52" s="35" customFormat="1" ht="27" hidden="1" customHeight="1">
      <c r="A52" s="40"/>
      <c r="B52" s="41"/>
      <c r="C52" s="30" t="s">
        <v>17</v>
      </c>
      <c r="D52" s="38"/>
      <c r="E52" s="38"/>
      <c r="F52" s="98"/>
      <c r="G52" s="32"/>
      <c r="H52" s="32"/>
      <c r="I52" s="34">
        <f t="shared" si="4"/>
        <v>-95</v>
      </c>
    </row>
    <row r="53" s="20" customFormat="1" ht="30" customHeight="1">
      <c r="A53" s="21" t="s">
        <v>51</v>
      </c>
      <c r="B53" s="22" t="s">
        <v>52</v>
      </c>
      <c r="C53" s="22" t="s">
        <v>53</v>
      </c>
      <c r="D53" s="23">
        <f>D54+D55+D56</f>
        <v>230293.25899999999</v>
      </c>
      <c r="E53" s="23">
        <f>E54+E55+E56</f>
        <v>119735.084</v>
      </c>
      <c r="F53" s="23">
        <f>F54+F55+F56</f>
        <v>116011.787</v>
      </c>
      <c r="G53" s="23">
        <f t="shared" si="3"/>
        <v>96.890387616047434</v>
      </c>
      <c r="H53" s="23">
        <f t="shared" si="1"/>
        <v>50.37567643263062</v>
      </c>
      <c r="I53" s="25">
        <f t="shared" si="4"/>
        <v>1.890387616047434</v>
      </c>
    </row>
    <row r="54" s="27" customFormat="1" ht="16.5" customHeight="1">
      <c r="A54" s="28"/>
      <c r="B54" s="29"/>
      <c r="C54" s="77" t="s">
        <v>16</v>
      </c>
      <c r="D54" s="93">
        <v>216297.59299999999</v>
      </c>
      <c r="E54" s="93">
        <v>111506.844</v>
      </c>
      <c r="F54" s="93">
        <v>108731.931</v>
      </c>
      <c r="G54" s="32">
        <f t="shared" si="3"/>
        <v>97.511441539857415</v>
      </c>
      <c r="H54" s="32">
        <f t="shared" si="1"/>
        <v>50.269598238201382</v>
      </c>
      <c r="I54" s="34">
        <f t="shared" si="4"/>
        <v>2.5114415398574153</v>
      </c>
    </row>
    <row r="55" s="20" customFormat="1" ht="16.5" customHeight="1">
      <c r="A55" s="36"/>
      <c r="B55" s="37"/>
      <c r="C55" s="77" t="s">
        <v>34</v>
      </c>
      <c r="D55" s="93">
        <v>13995.665999999999</v>
      </c>
      <c r="E55" s="93">
        <v>8228.2399999999998</v>
      </c>
      <c r="F55" s="93">
        <v>7279.8559999999998</v>
      </c>
      <c r="G55" s="32">
        <f t="shared" si="3"/>
        <v>88.474035759773656</v>
      </c>
      <c r="H55" s="32">
        <f t="shared" si="1"/>
        <v>52.015073809277808</v>
      </c>
      <c r="I55" s="34">
        <f t="shared" si="4"/>
        <v>-6.5259642402263438</v>
      </c>
    </row>
    <row r="56" s="35" customFormat="1" ht="27.75" hidden="1" customHeight="1">
      <c r="A56" s="40"/>
      <c r="B56" s="41"/>
      <c r="C56" s="30" t="s">
        <v>17</v>
      </c>
      <c r="D56" s="38"/>
      <c r="E56" s="38"/>
      <c r="F56" s="98"/>
      <c r="G56" s="32"/>
      <c r="H56" s="32" t="e">
        <f t="shared" si="1"/>
        <v>#DIV/0!</v>
      </c>
      <c r="I56" s="34">
        <f t="shared" si="4"/>
        <v>-95</v>
      </c>
    </row>
    <row r="57" s="20" customFormat="1" ht="30" customHeight="1">
      <c r="A57" s="21" t="s">
        <v>54</v>
      </c>
      <c r="B57" s="22" t="s">
        <v>55</v>
      </c>
      <c r="C57" s="22" t="s">
        <v>56</v>
      </c>
      <c r="D57" s="23">
        <f>D58+D59+D60</f>
        <v>182471.834</v>
      </c>
      <c r="E57" s="23">
        <f>E58+E59+E60</f>
        <v>70070.254000000001</v>
      </c>
      <c r="F57" s="23">
        <f>F58+F59+F60</f>
        <v>67750.235000000001</v>
      </c>
      <c r="G57" s="75">
        <f t="shared" si="3"/>
        <v>96.689010146873457</v>
      </c>
      <c r="H57" s="23">
        <f t="shared" si="1"/>
        <v>37.129146737243843</v>
      </c>
      <c r="I57" s="76">
        <f t="shared" si="4"/>
        <v>1.6890101468734571</v>
      </c>
      <c r="J57" s="26"/>
    </row>
    <row r="58" s="27" customFormat="1" ht="16.5" customHeight="1">
      <c r="A58" s="28"/>
      <c r="B58" s="29"/>
      <c r="C58" s="77" t="s">
        <v>16</v>
      </c>
      <c r="D58" s="93">
        <v>168439.568</v>
      </c>
      <c r="E58" s="93">
        <v>62355.489999999998</v>
      </c>
      <c r="F58" s="93">
        <v>61277.641000000003</v>
      </c>
      <c r="G58" s="32">
        <f t="shared" si="3"/>
        <v>98.271444904049361</v>
      </c>
      <c r="H58" s="32">
        <f t="shared" si="1"/>
        <v>36.379599952429231</v>
      </c>
      <c r="I58" s="34">
        <f t="shared" si="4"/>
        <v>3.2714449040493605</v>
      </c>
    </row>
    <row r="59" s="20" customFormat="1" ht="16.5" customHeight="1">
      <c r="A59" s="36"/>
      <c r="B59" s="37"/>
      <c r="C59" s="77" t="s">
        <v>34</v>
      </c>
      <c r="D59" s="93">
        <v>14032.266</v>
      </c>
      <c r="E59" s="93">
        <v>7714.7640000000001</v>
      </c>
      <c r="F59" s="93">
        <v>6472.5940000000001</v>
      </c>
      <c r="G59" s="32">
        <f t="shared" si="3"/>
        <v>83.89879457103288</v>
      </c>
      <c r="H59" s="32">
        <f t="shared" si="1"/>
        <v>46.126505868688639</v>
      </c>
      <c r="I59" s="34">
        <f t="shared" si="4"/>
        <v>-11.10120542896712</v>
      </c>
    </row>
    <row r="60" s="35" customFormat="1" ht="27.75" hidden="1" customHeight="1">
      <c r="A60" s="40"/>
      <c r="B60" s="41"/>
      <c r="C60" s="30" t="s">
        <v>17</v>
      </c>
      <c r="D60" s="38"/>
      <c r="E60" s="38"/>
      <c r="F60" s="98"/>
      <c r="G60" s="32"/>
      <c r="H60" s="32" t="e">
        <f t="shared" si="1"/>
        <v>#DIV/0!</v>
      </c>
      <c r="I60" s="34">
        <f t="shared" si="4"/>
        <v>-95</v>
      </c>
    </row>
    <row r="61" s="20" customFormat="1" ht="30" customHeight="1">
      <c r="A61" s="21" t="s">
        <v>57</v>
      </c>
      <c r="B61" s="22" t="s">
        <v>58</v>
      </c>
      <c r="C61" s="22" t="s">
        <v>59</v>
      </c>
      <c r="D61" s="23">
        <f>D62+D63+D64</f>
        <v>182305.60199999998</v>
      </c>
      <c r="E61" s="23">
        <f>E62+E63+E64</f>
        <v>82152.766000000003</v>
      </c>
      <c r="F61" s="23">
        <f>F62+F63+F64</f>
        <v>81293.642000000007</v>
      </c>
      <c r="G61" s="23">
        <f t="shared" si="3"/>
        <v>98.954236063092509</v>
      </c>
      <c r="H61" s="23">
        <f t="shared" si="1"/>
        <v>44.591960481828757</v>
      </c>
      <c r="I61" s="25">
        <f t="shared" si="4"/>
        <v>3.9542360630925089</v>
      </c>
      <c r="J61" s="26"/>
    </row>
    <row r="62" s="27" customFormat="1" ht="16.5" customHeight="1">
      <c r="A62" s="28"/>
      <c r="B62" s="29"/>
      <c r="C62" s="77" t="s">
        <v>16</v>
      </c>
      <c r="D62" s="93">
        <v>169429.03599999999</v>
      </c>
      <c r="E62" s="100">
        <v>74604.889999999999</v>
      </c>
      <c r="F62" s="100">
        <v>74051.918000000005</v>
      </c>
      <c r="G62" s="78">
        <f t="shared" si="3"/>
        <v>99.258799255652022</v>
      </c>
      <c r="H62" s="32">
        <f t="shared" si="1"/>
        <v>43.706745755196295</v>
      </c>
      <c r="I62" s="79">
        <f t="shared" si="4"/>
        <v>4.258799255652022</v>
      </c>
    </row>
    <row r="63" s="20" customFormat="1" ht="16.5" customHeight="1">
      <c r="A63" s="36"/>
      <c r="B63" s="37"/>
      <c r="C63" s="77" t="s">
        <v>34</v>
      </c>
      <c r="D63" s="93">
        <v>12876.566000000001</v>
      </c>
      <c r="E63" s="93">
        <v>7547.8760000000002</v>
      </c>
      <c r="F63" s="93">
        <v>7241.7240000000002</v>
      </c>
      <c r="G63" s="78">
        <f t="shared" si="3"/>
        <v>95.94386553250213</v>
      </c>
      <c r="H63" s="32">
        <f t="shared" si="1"/>
        <v>56.239559522313634</v>
      </c>
      <c r="I63" s="79">
        <f t="shared" si="4"/>
        <v>0.94386553250213012</v>
      </c>
    </row>
    <row r="64" s="35" customFormat="1" ht="27" hidden="1" customHeight="1">
      <c r="A64" s="40"/>
      <c r="B64" s="41"/>
      <c r="C64" s="30" t="s">
        <v>17</v>
      </c>
      <c r="D64" s="38"/>
      <c r="E64" s="38"/>
      <c r="F64" s="98"/>
      <c r="G64" s="32"/>
      <c r="H64" s="32" t="e">
        <f t="shared" si="1"/>
        <v>#DIV/0!</v>
      </c>
      <c r="I64" s="34">
        <f t="shared" si="4"/>
        <v>-95</v>
      </c>
    </row>
    <row r="65" s="20" customFormat="1" ht="30" customHeight="1">
      <c r="A65" s="21" t="s">
        <v>60</v>
      </c>
      <c r="B65" s="22" t="s">
        <v>61</v>
      </c>
      <c r="C65" s="22" t="s">
        <v>62</v>
      </c>
      <c r="D65" s="23">
        <f>D66+D67+D68</f>
        <v>177681.03</v>
      </c>
      <c r="E65" s="23">
        <f>E66+E67+E68</f>
        <v>84781.479999999996</v>
      </c>
      <c r="F65" s="23">
        <f>F66+F67+F68</f>
        <v>77488.625</v>
      </c>
      <c r="G65" s="23">
        <f t="shared" si="3"/>
        <v>91.398056509511278</v>
      </c>
      <c r="H65" s="23">
        <f t="shared" si="1"/>
        <v>43.61108498751949</v>
      </c>
      <c r="I65" s="25">
        <f t="shared" si="4"/>
        <v>-3.601943490488722</v>
      </c>
      <c r="J65" s="26"/>
    </row>
    <row r="66" s="27" customFormat="1" ht="16.5" customHeight="1">
      <c r="A66" s="28"/>
      <c r="B66" s="29"/>
      <c r="C66" s="77" t="s">
        <v>16</v>
      </c>
      <c r="D66" s="32">
        <v>165553.364</v>
      </c>
      <c r="E66" s="32">
        <v>77717.220000000001</v>
      </c>
      <c r="F66" s="32">
        <v>70716.400999999998</v>
      </c>
      <c r="G66" s="32">
        <f t="shared" si="3"/>
        <v>90.991933319282396</v>
      </c>
      <c r="H66" s="32">
        <f t="shared" si="1"/>
        <v>42.715170076519861</v>
      </c>
      <c r="I66" s="34">
        <f t="shared" si="4"/>
        <v>-4.0080666807176044</v>
      </c>
    </row>
    <row r="67" s="20" customFormat="1" ht="16.5" customHeight="1">
      <c r="A67" s="36"/>
      <c r="B67" s="37"/>
      <c r="C67" s="77" t="s">
        <v>34</v>
      </c>
      <c r="D67" s="32">
        <v>12127.665999999999</v>
      </c>
      <c r="E67" s="32">
        <v>7064.2600000000002</v>
      </c>
      <c r="F67" s="32">
        <v>6772.2240000000002</v>
      </c>
      <c r="G67" s="78">
        <f t="shared" si="3"/>
        <v>95.866007196790605</v>
      </c>
      <c r="H67" s="32">
        <f t="shared" si="1"/>
        <v>55.84111567716328</v>
      </c>
      <c r="I67" s="79">
        <f t="shared" si="4"/>
        <v>0.86600719679060489</v>
      </c>
    </row>
    <row r="68" s="35" customFormat="1" ht="27" hidden="1" customHeight="1">
      <c r="A68" s="40"/>
      <c r="B68" s="41"/>
      <c r="C68" s="30" t="s">
        <v>17</v>
      </c>
      <c r="D68" s="38"/>
      <c r="E68" s="38"/>
      <c r="F68" s="98"/>
      <c r="G68" s="32"/>
      <c r="H68" s="32" t="e">
        <f t="shared" si="1"/>
        <v>#DIV/0!</v>
      </c>
      <c r="I68" s="34">
        <f t="shared" si="4"/>
        <v>-95</v>
      </c>
    </row>
    <row r="69" s="20" customFormat="1" ht="37.5" customHeight="1">
      <c r="A69" s="21" t="s">
        <v>63</v>
      </c>
      <c r="B69" s="22" t="s">
        <v>64</v>
      </c>
      <c r="C69" s="22" t="s">
        <v>65</v>
      </c>
      <c r="D69" s="23">
        <f>D70+D71+D72</f>
        <v>172809.03400000001</v>
      </c>
      <c r="E69" s="23">
        <f>E70+E71+E72</f>
        <v>86018.587</v>
      </c>
      <c r="F69" s="23">
        <f>F70+F71+F72</f>
        <v>84842.328999999998</v>
      </c>
      <c r="G69" s="23">
        <f t="shared" si="3"/>
        <v>98.632553682845312</v>
      </c>
      <c r="H69" s="23">
        <f t="shared" ref="H69:H132" si="7">F69/D69*100</f>
        <v>49.096003279550757</v>
      </c>
      <c r="I69" s="25">
        <f t="shared" si="4"/>
        <v>3.6325536828453124</v>
      </c>
      <c r="J69" s="26"/>
    </row>
    <row r="70" s="27" customFormat="1" ht="16.5" customHeight="1">
      <c r="A70" s="28"/>
      <c r="B70" s="29"/>
      <c r="C70" s="77" t="s">
        <v>16</v>
      </c>
      <c r="D70" s="93">
        <v>163089.26800000001</v>
      </c>
      <c r="E70" s="136">
        <v>80334.066999999995</v>
      </c>
      <c r="F70" s="93">
        <v>79587.498999999996</v>
      </c>
      <c r="G70" s="104">
        <f t="shared" si="3"/>
        <v>99.070670728023771</v>
      </c>
      <c r="H70" s="32">
        <f t="shared" si="7"/>
        <v>48.799960890130421</v>
      </c>
      <c r="I70" s="34">
        <f t="shared" si="4"/>
        <v>4.0706707280237708</v>
      </c>
    </row>
    <row r="71" s="20" customFormat="1" ht="16.5" customHeight="1">
      <c r="A71" s="36"/>
      <c r="B71" s="37"/>
      <c r="C71" s="77" t="s">
        <v>34</v>
      </c>
      <c r="D71" s="93">
        <v>9719.7659999999996</v>
      </c>
      <c r="E71" s="93">
        <v>5684.5200000000004</v>
      </c>
      <c r="F71" s="93">
        <v>5254.8299999999999</v>
      </c>
      <c r="G71" s="32">
        <f t="shared" si="3"/>
        <v>92.441050431698713</v>
      </c>
      <c r="H71" s="32">
        <f t="shared" si="7"/>
        <v>54.063338561854266</v>
      </c>
      <c r="I71" s="34">
        <f t="shared" si="4"/>
        <v>-2.5589495683012871</v>
      </c>
    </row>
    <row r="72" s="20" customFormat="1" ht="27.75" hidden="1" customHeight="1">
      <c r="A72" s="40"/>
      <c r="B72" s="41"/>
      <c r="C72" s="30" t="s">
        <v>17</v>
      </c>
      <c r="D72" s="38"/>
      <c r="E72" s="38"/>
      <c r="F72" s="98"/>
      <c r="G72" s="32"/>
      <c r="H72" s="32" t="e">
        <f t="shared" si="7"/>
        <v>#DIV/0!</v>
      </c>
      <c r="I72" s="34">
        <f t="shared" si="4"/>
        <v>-95</v>
      </c>
    </row>
    <row r="73" s="20" customFormat="1" ht="30" customHeight="1">
      <c r="A73" s="21" t="s">
        <v>66</v>
      </c>
      <c r="B73" s="22" t="s">
        <v>67</v>
      </c>
      <c r="C73" s="22" t="s">
        <v>68</v>
      </c>
      <c r="D73" s="132">
        <f>D74+D75+D76</f>
        <v>40762.536999999997</v>
      </c>
      <c r="E73" s="132">
        <f>E74+E75+E76</f>
        <v>24884.438999999998</v>
      </c>
      <c r="F73" s="23">
        <f>F74+F75+F76</f>
        <v>21865.052</v>
      </c>
      <c r="G73" s="23">
        <f t="shared" si="3"/>
        <v>87.866365000231667</v>
      </c>
      <c r="H73" s="23">
        <f t="shared" si="7"/>
        <v>53.640066613125683</v>
      </c>
      <c r="I73" s="25">
        <f t="shared" si="4"/>
        <v>-7.1336349997683328</v>
      </c>
    </row>
    <row r="74" s="27" customFormat="1" ht="16.5" customHeight="1">
      <c r="A74" s="28"/>
      <c r="B74" s="29"/>
      <c r="C74" s="77" t="s">
        <v>16</v>
      </c>
      <c r="D74" s="100">
        <v>39921.936999999998</v>
      </c>
      <c r="E74" s="137">
        <v>24320.030999999999</v>
      </c>
      <c r="F74" s="32">
        <v>21537.546999999999</v>
      </c>
      <c r="G74" s="138">
        <f t="shared" ref="G74:G105" si="8">F74/E74*100</f>
        <v>88.558879715243776</v>
      </c>
      <c r="H74" s="32">
        <f t="shared" si="7"/>
        <v>53.949153318888307</v>
      </c>
      <c r="I74" s="79">
        <f t="shared" ref="I74:I134" si="9">G74-95</f>
        <v>-6.4411202847562237</v>
      </c>
    </row>
    <row r="75" s="20" customFormat="1" ht="16.5" customHeight="1">
      <c r="A75" s="36"/>
      <c r="B75" s="37"/>
      <c r="C75" s="77" t="s">
        <v>34</v>
      </c>
      <c r="D75" s="100">
        <v>840.60000000000002</v>
      </c>
      <c r="E75" s="100">
        <v>564.40800000000002</v>
      </c>
      <c r="F75" s="32">
        <v>327.505</v>
      </c>
      <c r="G75" s="32">
        <f t="shared" si="8"/>
        <v>58.026285949171516</v>
      </c>
      <c r="H75" s="32">
        <f t="shared" si="7"/>
        <v>38.960861289555076</v>
      </c>
      <c r="I75" s="34">
        <f t="shared" si="9"/>
        <v>-36.973714050828484</v>
      </c>
    </row>
    <row r="76" s="20" customFormat="1" ht="27.75" hidden="1" customHeight="1">
      <c r="A76" s="36"/>
      <c r="B76" s="37"/>
      <c r="C76" s="30" t="s">
        <v>17</v>
      </c>
      <c r="D76" s="134">
        <v>0</v>
      </c>
      <c r="E76" s="134">
        <v>0</v>
      </c>
      <c r="F76" s="98">
        <v>0</v>
      </c>
      <c r="G76" s="32" t="e">
        <f t="shared" si="8"/>
        <v>#DIV/0!</v>
      </c>
      <c r="H76" s="32" t="e">
        <f t="shared" si="7"/>
        <v>#DIV/0!</v>
      </c>
      <c r="I76" s="34" t="e">
        <f t="shared" si="9"/>
        <v>#DIV/0!</v>
      </c>
    </row>
    <row r="77" s="20" customFormat="1" ht="48" customHeight="1">
      <c r="A77" s="139" t="s">
        <v>69</v>
      </c>
      <c r="B77" s="140" t="s">
        <v>70</v>
      </c>
      <c r="C77" s="141" t="s">
        <v>71</v>
      </c>
      <c r="D77" s="132">
        <f>D78+D79+D80</f>
        <v>2105029.5949999997</v>
      </c>
      <c r="E77" s="132">
        <f>E78+E79+E80</f>
        <v>794887.10199999996</v>
      </c>
      <c r="F77" s="23">
        <f>F78+F79+F80</f>
        <v>395439.28200000001</v>
      </c>
      <c r="G77" s="23">
        <f t="shared" si="8"/>
        <v>49.747854884680223</v>
      </c>
      <c r="H77" s="23">
        <f t="shared" si="7"/>
        <v>18.78544999743816</v>
      </c>
      <c r="I77" s="25">
        <f t="shared" si="9"/>
        <v>-45.252145115319777</v>
      </c>
    </row>
    <row r="78" s="20" customFormat="1" ht="16.5" customHeight="1">
      <c r="A78" s="57"/>
      <c r="B78" s="58"/>
      <c r="C78" s="30" t="s">
        <v>16</v>
      </c>
      <c r="D78" s="100">
        <v>1696889.7339999999</v>
      </c>
      <c r="E78" s="137">
        <v>776317.45299999998</v>
      </c>
      <c r="F78" s="93">
        <v>379835.02299999999</v>
      </c>
      <c r="G78" s="104">
        <f t="shared" si="8"/>
        <v>48.927796422992436</v>
      </c>
      <c r="H78" s="32">
        <f t="shared" si="7"/>
        <v>22.38419005014736</v>
      </c>
      <c r="I78" s="34">
        <f t="shared" si="9"/>
        <v>-46.072203577007564</v>
      </c>
    </row>
    <row r="79" s="35" customFormat="1" ht="16.5" customHeight="1">
      <c r="A79" s="57"/>
      <c r="B79" s="58"/>
      <c r="C79" s="30" t="s">
        <v>34</v>
      </c>
      <c r="D79" s="100">
        <v>5352.3919999999998</v>
      </c>
      <c r="E79" s="137">
        <v>2450</v>
      </c>
      <c r="F79" s="93">
        <v>2270.1529999999998</v>
      </c>
      <c r="G79" s="104">
        <f t="shared" si="8"/>
        <v>92.659306122448967</v>
      </c>
      <c r="H79" s="32">
        <f t="shared" si="7"/>
        <v>42.413803024890548</v>
      </c>
      <c r="I79" s="34">
        <f t="shared" si="9"/>
        <v>-2.3406938775510326</v>
      </c>
    </row>
    <row r="80" s="35" customFormat="1" ht="27.75" customHeight="1">
      <c r="A80" s="57"/>
      <c r="B80" s="58"/>
      <c r="C80" s="30" t="s">
        <v>17</v>
      </c>
      <c r="D80" s="93">
        <v>402787.46899999998</v>
      </c>
      <c r="E80" s="93">
        <v>16119.648999999999</v>
      </c>
      <c r="F80" s="93">
        <v>13334.106</v>
      </c>
      <c r="G80" s="104">
        <f t="shared" si="8"/>
        <v>82.719580308479422</v>
      </c>
      <c r="H80" s="32">
        <f t="shared" si="7"/>
        <v>3.3104570092770196</v>
      </c>
      <c r="I80" s="34">
        <f t="shared" si="9"/>
        <v>-12.280419691520578</v>
      </c>
    </row>
    <row r="81" s="35" customFormat="1" ht="21" customHeight="1">
      <c r="A81" s="81"/>
      <c r="B81" s="82"/>
      <c r="C81" s="119" t="s">
        <v>18</v>
      </c>
      <c r="D81" s="45">
        <v>44371</v>
      </c>
      <c r="E81" s="45">
        <v>22921</v>
      </c>
      <c r="F81" s="45">
        <v>60</v>
      </c>
      <c r="G81" s="45">
        <f t="shared" si="8"/>
        <v>0.26176868373980189</v>
      </c>
      <c r="H81" s="45">
        <f t="shared" si="7"/>
        <v>0.13522345676229969</v>
      </c>
      <c r="I81" s="46">
        <f t="shared" si="9"/>
        <v>-94.738231316260197</v>
      </c>
      <c r="J81" s="56"/>
    </row>
    <row r="82" s="20" customFormat="1" ht="44.25" customHeight="1">
      <c r="A82" s="99" t="s">
        <v>72</v>
      </c>
      <c r="B82" s="84" t="s">
        <v>73</v>
      </c>
      <c r="C82" s="22" t="s">
        <v>74</v>
      </c>
      <c r="D82" s="23">
        <f>D83+D84</f>
        <v>2828297.5290000001</v>
      </c>
      <c r="E82" s="23">
        <f>E83+E84</f>
        <v>1123303.936</v>
      </c>
      <c r="F82" s="23">
        <f>F83+F84</f>
        <v>1015897.0209999999</v>
      </c>
      <c r="G82" s="23">
        <f t="shared" si="8"/>
        <v>90.43830333378267</v>
      </c>
      <c r="H82" s="23">
        <f t="shared" si="7"/>
        <v>35.919029401379497</v>
      </c>
      <c r="I82" s="25">
        <f t="shared" si="9"/>
        <v>-4.5616966662173297</v>
      </c>
    </row>
    <row r="83" s="20" customFormat="1" ht="16.5" customHeight="1">
      <c r="A83" s="49"/>
      <c r="B83" s="50"/>
      <c r="C83" s="30" t="s">
        <v>16</v>
      </c>
      <c r="D83" s="93">
        <v>1639949.2949999999</v>
      </c>
      <c r="E83" s="100">
        <v>459667.91200000001</v>
      </c>
      <c r="F83" s="32">
        <v>407362.57500000001</v>
      </c>
      <c r="G83" s="78">
        <f t="shared" si="8"/>
        <v>88.621059761943968</v>
      </c>
      <c r="H83" s="32">
        <f t="shared" si="7"/>
        <v>24.839949396118374</v>
      </c>
      <c r="I83" s="79">
        <f t="shared" si="9"/>
        <v>-6.3789402380560318</v>
      </c>
    </row>
    <row r="84" s="35" customFormat="1" ht="27" customHeight="1">
      <c r="A84" s="57"/>
      <c r="B84" s="58"/>
      <c r="C84" s="30" t="s">
        <v>17</v>
      </c>
      <c r="D84" s="93">
        <v>1188348.2339999999</v>
      </c>
      <c r="E84" s="93">
        <v>663636.02399999998</v>
      </c>
      <c r="F84" s="93">
        <v>608534.446</v>
      </c>
      <c r="G84" s="32">
        <f t="shared" si="8"/>
        <v>91.697018243843871</v>
      </c>
      <c r="H84" s="32">
        <f t="shared" si="7"/>
        <v>51.208427680467274</v>
      </c>
      <c r="I84" s="34">
        <f t="shared" si="9"/>
        <v>-3.3029817561561288</v>
      </c>
    </row>
    <row r="85" s="35" customFormat="1" ht="21" customHeight="1">
      <c r="A85" s="57"/>
      <c r="B85" s="58"/>
      <c r="C85" s="142" t="s">
        <v>18</v>
      </c>
      <c r="D85" s="45">
        <v>2416879.0189999999</v>
      </c>
      <c r="E85" s="45">
        <v>1067798.4979999999</v>
      </c>
      <c r="F85" s="45">
        <v>960467.79700000002</v>
      </c>
      <c r="G85" s="45">
        <f t="shared" si="8"/>
        <v>89.948412439141691</v>
      </c>
      <c r="H85" s="45">
        <f t="shared" si="7"/>
        <v>39.740003096944427</v>
      </c>
      <c r="I85" s="46">
        <f t="shared" si="9"/>
        <v>-5.0515875608583087</v>
      </c>
      <c r="J85" s="143"/>
    </row>
    <row r="86" s="20" customFormat="1" ht="45" customHeight="1">
      <c r="A86" s="21" t="s">
        <v>75</v>
      </c>
      <c r="B86" s="22" t="s">
        <v>76</v>
      </c>
      <c r="C86" s="22" t="s">
        <v>77</v>
      </c>
      <c r="D86" s="23">
        <f>D88+D89+D90</f>
        <v>12447101.004999999</v>
      </c>
      <c r="E86" s="23">
        <f>E88+E89+E90</f>
        <v>5752738.6410000008</v>
      </c>
      <c r="F86" s="23">
        <f>F88+F89+F90</f>
        <v>5651033.5749999993</v>
      </c>
      <c r="G86" s="75">
        <f t="shared" si="8"/>
        <v>98.232058288288201</v>
      </c>
      <c r="H86" s="23">
        <f t="shared" si="7"/>
        <v>45.400399440238978</v>
      </c>
      <c r="I86" s="76">
        <f t="shared" si="9"/>
        <v>3.2320582882882007</v>
      </c>
    </row>
    <row r="87" s="20" customFormat="1" ht="45" hidden="1" customHeight="1">
      <c r="A87" s="28"/>
      <c r="B87" s="29"/>
      <c r="C87" s="22" t="s">
        <v>78</v>
      </c>
      <c r="D87" s="23">
        <f>D88+D89+D91</f>
        <v>8488555.4969999995</v>
      </c>
      <c r="E87" s="23">
        <f>E88+E89+E91</f>
        <v>4241986.9450000003</v>
      </c>
      <c r="F87" s="23">
        <f>F88+F89+F91</f>
        <v>4140459.0499999998</v>
      </c>
      <c r="G87" s="23">
        <f t="shared" si="8"/>
        <v>97.60659576947377</v>
      </c>
      <c r="H87" s="23">
        <f t="shared" si="7"/>
        <v>48.776956826910173</v>
      </c>
      <c r="I87" s="25">
        <f t="shared" si="9"/>
        <v>2.6065957694737705</v>
      </c>
    </row>
    <row r="88" s="27" customFormat="1" ht="16.5" customHeight="1">
      <c r="A88" s="36"/>
      <c r="B88" s="37"/>
      <c r="C88" s="77" t="s">
        <v>16</v>
      </c>
      <c r="D88" s="32">
        <v>8478715.2280000001</v>
      </c>
      <c r="E88" s="32">
        <v>4234832.4330000002</v>
      </c>
      <c r="F88" s="32">
        <v>4134224.895</v>
      </c>
      <c r="G88" s="32">
        <f t="shared" si="8"/>
        <v>97.62428526767637</v>
      </c>
      <c r="H88" s="32">
        <f t="shared" si="7"/>
        <v>48.760039508665045</v>
      </c>
      <c r="I88" s="144">
        <f t="shared" si="9"/>
        <v>2.6242852676763704</v>
      </c>
    </row>
    <row r="89" s="27" customFormat="1" ht="16.5" customHeight="1">
      <c r="A89" s="36"/>
      <c r="B89" s="37"/>
      <c r="C89" s="77" t="s">
        <v>34</v>
      </c>
      <c r="D89" s="32">
        <v>9840.2690000000002</v>
      </c>
      <c r="E89" s="111">
        <v>7154.5119999999997</v>
      </c>
      <c r="F89" s="32">
        <v>6234.1549999999997</v>
      </c>
      <c r="G89" s="104">
        <f t="shared" si="8"/>
        <v>87.135991944663729</v>
      </c>
      <c r="H89" s="32">
        <f t="shared" si="7"/>
        <v>63.353501819919757</v>
      </c>
      <c r="I89" s="34">
        <f t="shared" si="9"/>
        <v>-7.8640080553362708</v>
      </c>
    </row>
    <row r="90" s="20" customFormat="1" ht="27" customHeight="1">
      <c r="A90" s="36"/>
      <c r="B90" s="37"/>
      <c r="C90" s="77" t="s">
        <v>17</v>
      </c>
      <c r="D90" s="32">
        <v>3958545.5079999999</v>
      </c>
      <c r="E90" s="32">
        <v>1510751.696</v>
      </c>
      <c r="F90" s="32">
        <v>1510574.5249999999</v>
      </c>
      <c r="G90" s="78">
        <f t="shared" si="8"/>
        <v>99.988272659202096</v>
      </c>
      <c r="H90" s="32">
        <f t="shared" si="7"/>
        <v>38.159837292440187</v>
      </c>
      <c r="I90" s="79">
        <f t="shared" si="9"/>
        <v>4.9882726592020958</v>
      </c>
    </row>
    <row r="91" s="20" customFormat="1" ht="44.25" hidden="1" customHeight="1">
      <c r="A91" s="36"/>
      <c r="B91" s="37"/>
      <c r="C91" s="145" t="s">
        <v>79</v>
      </c>
      <c r="D91" s="38"/>
      <c r="E91" s="38"/>
      <c r="F91" s="98"/>
      <c r="G91" s="32" t="e">
        <f t="shared" si="8"/>
        <v>#DIV/0!</v>
      </c>
      <c r="H91" s="32" t="e">
        <f t="shared" si="7"/>
        <v>#DIV/0!</v>
      </c>
      <c r="I91" s="34" t="e">
        <f t="shared" si="9"/>
        <v>#DIV/0!</v>
      </c>
    </row>
    <row r="92" s="20" customFormat="1" ht="21" customHeight="1">
      <c r="A92" s="36"/>
      <c r="B92" s="37"/>
      <c r="C92" s="105" t="s">
        <v>18</v>
      </c>
      <c r="D92" s="45">
        <v>1000684.152</v>
      </c>
      <c r="E92" s="45">
        <v>263467.50400000002</v>
      </c>
      <c r="F92" s="45">
        <v>255784.79999999999</v>
      </c>
      <c r="G92" s="45">
        <f t="shared" si="8"/>
        <v>97.084003194564744</v>
      </c>
      <c r="H92" s="45">
        <f t="shared" si="7"/>
        <v>25.560992395930338</v>
      </c>
      <c r="I92" s="46">
        <f t="shared" si="9"/>
        <v>2.0840031945647439</v>
      </c>
      <c r="J92" s="56"/>
    </row>
    <row r="93" s="20" customFormat="1" ht="40.5" hidden="1" customHeight="1">
      <c r="A93" s="40"/>
      <c r="B93" s="41"/>
      <c r="C93" s="105" t="s">
        <v>80</v>
      </c>
      <c r="D93" s="106"/>
      <c r="E93" s="106"/>
      <c r="F93" s="146"/>
      <c r="G93" s="45" t="e">
        <f t="shared" si="8"/>
        <v>#DIV/0!</v>
      </c>
      <c r="H93" s="45" t="e">
        <f t="shared" si="7"/>
        <v>#DIV/0!</v>
      </c>
      <c r="I93" s="46" t="e">
        <f t="shared" si="9"/>
        <v>#DIV/0!</v>
      </c>
      <c r="J93" s="56"/>
    </row>
    <row r="94" s="20" customFormat="1" ht="30" customHeight="1">
      <c r="A94" s="21" t="s">
        <v>81</v>
      </c>
      <c r="B94" s="22" t="s">
        <v>82</v>
      </c>
      <c r="C94" s="22" t="s">
        <v>83</v>
      </c>
      <c r="D94" s="23">
        <f>D95+D96+D97</f>
        <v>10974517.376</v>
      </c>
      <c r="E94" s="23">
        <f>E95+E96+E97</f>
        <v>6951679.4179999996</v>
      </c>
      <c r="F94" s="23">
        <f>F95+F96+F97</f>
        <v>6224672.301</v>
      </c>
      <c r="G94" s="75">
        <f t="shared" si="8"/>
        <v>89.541993045341556</v>
      </c>
      <c r="H94" s="23">
        <f t="shared" si="7"/>
        <v>56.719326123740423</v>
      </c>
      <c r="I94" s="76">
        <f t="shared" si="9"/>
        <v>-5.458006954658444</v>
      </c>
    </row>
    <row r="95" s="27" customFormat="1" ht="16.5" customHeight="1">
      <c r="A95" s="28"/>
      <c r="B95" s="29"/>
      <c r="C95" s="147" t="s">
        <v>16</v>
      </c>
      <c r="D95" s="93">
        <v>9649955.8320000004</v>
      </c>
      <c r="E95" s="93">
        <v>6055346.0180000002</v>
      </c>
      <c r="F95" s="32">
        <v>5468925.9299999997</v>
      </c>
      <c r="G95" s="32">
        <f t="shared" si="8"/>
        <v>90.315663444222352</v>
      </c>
      <c r="H95" s="32">
        <f t="shared" si="7"/>
        <v>56.673066957100652</v>
      </c>
      <c r="I95" s="34">
        <f t="shared" si="9"/>
        <v>-4.684336555777648</v>
      </c>
    </row>
    <row r="96" s="20" customFormat="1" ht="16.5" customHeight="1">
      <c r="A96" s="36"/>
      <c r="B96" s="37"/>
      <c r="C96" s="30" t="s">
        <v>34</v>
      </c>
      <c r="D96" s="93">
        <v>408609.41600000003</v>
      </c>
      <c r="E96" s="93">
        <v>263839.42499999999</v>
      </c>
      <c r="F96" s="93">
        <v>215867.75</v>
      </c>
      <c r="G96" s="78">
        <f t="shared" si="8"/>
        <v>81.817851899881916</v>
      </c>
      <c r="H96" s="32">
        <f t="shared" si="7"/>
        <v>52.829852065866248</v>
      </c>
      <c r="I96" s="79">
        <f t="shared" si="9"/>
        <v>-13.182148100118084</v>
      </c>
    </row>
    <row r="97" s="20" customFormat="1" ht="27" customHeight="1">
      <c r="A97" s="36"/>
      <c r="B97" s="37"/>
      <c r="C97" s="30" t="s">
        <v>17</v>
      </c>
      <c r="D97" s="100">
        <v>915952.12800000003</v>
      </c>
      <c r="E97" s="93">
        <v>632493.97499999998</v>
      </c>
      <c r="F97" s="93">
        <v>539878.62100000004</v>
      </c>
      <c r="G97" s="32">
        <f t="shared" si="8"/>
        <v>85.357116800994049</v>
      </c>
      <c r="H97" s="32">
        <f t="shared" si="7"/>
        <v>58.941794499548351</v>
      </c>
      <c r="I97" s="34">
        <f t="shared" si="9"/>
        <v>-9.6428831990059507</v>
      </c>
    </row>
    <row r="98" s="20" customFormat="1" ht="21" hidden="1" customHeight="1">
      <c r="A98" s="40"/>
      <c r="B98" s="41"/>
      <c r="C98" s="105" t="s">
        <v>18</v>
      </c>
      <c r="D98" s="148"/>
      <c r="E98" s="148"/>
      <c r="F98" s="146"/>
      <c r="G98" s="45" t="e">
        <f t="shared" si="8"/>
        <v>#DIV/0!</v>
      </c>
      <c r="H98" s="45" t="e">
        <f t="shared" si="7"/>
        <v>#DIV/0!</v>
      </c>
      <c r="I98" s="46" t="e">
        <f t="shared" si="9"/>
        <v>#DIV/0!</v>
      </c>
    </row>
    <row r="99" s="20" customFormat="1" ht="30" customHeight="1">
      <c r="A99" s="99" t="s">
        <v>84</v>
      </c>
      <c r="B99" s="84" t="s">
        <v>85</v>
      </c>
      <c r="C99" s="141" t="s">
        <v>86</v>
      </c>
      <c r="D99" s="23">
        <f>D100+D101+D102</f>
        <v>169193.954</v>
      </c>
      <c r="E99" s="23">
        <f>E100+E101+E102</f>
        <v>100444.954</v>
      </c>
      <c r="F99" s="23">
        <f>F100+F101+F102</f>
        <v>96009.926999999996</v>
      </c>
      <c r="G99" s="23">
        <f t="shared" si="8"/>
        <v>95.584619412539126</v>
      </c>
      <c r="H99" s="23">
        <f t="shared" si="7"/>
        <v>56.74548335220063</v>
      </c>
      <c r="I99" s="25">
        <f t="shared" si="9"/>
        <v>0.58461941253912642</v>
      </c>
    </row>
    <row r="100" s="20" customFormat="1" ht="16.5" customHeight="1">
      <c r="A100" s="28"/>
      <c r="B100" s="29"/>
      <c r="C100" s="30" t="s">
        <v>16</v>
      </c>
      <c r="D100" s="32">
        <v>168833.554</v>
      </c>
      <c r="E100" s="32">
        <v>100180.90399999999</v>
      </c>
      <c r="F100" s="32">
        <v>95779.736999999994</v>
      </c>
      <c r="G100" s="32">
        <f t="shared" si="8"/>
        <v>95.606780509786574</v>
      </c>
      <c r="H100" s="32">
        <f t="shared" si="7"/>
        <v>56.730273533186413</v>
      </c>
      <c r="I100" s="34">
        <f t="shared" si="9"/>
        <v>0.60678050978657438</v>
      </c>
    </row>
    <row r="101" s="20" customFormat="1" ht="16.5" customHeight="1">
      <c r="A101" s="36"/>
      <c r="B101" s="37"/>
      <c r="C101" s="30" t="s">
        <v>34</v>
      </c>
      <c r="D101" s="32">
        <v>360.39999999999998</v>
      </c>
      <c r="E101" s="32">
        <v>264.05000000000001</v>
      </c>
      <c r="F101" s="93">
        <v>230.19</v>
      </c>
      <c r="G101" s="32">
        <f>F101/E101*100</f>
        <v>87.176671085021766</v>
      </c>
      <c r="H101" s="32">
        <f t="shared" si="7"/>
        <v>63.87069922308546</v>
      </c>
      <c r="I101" s="34">
        <f t="shared" ref="I101:I102" si="10">G101-95</f>
        <v>-7.8233289149782337</v>
      </c>
    </row>
    <row r="102" s="20" customFormat="1" ht="26.25" hidden="1" customHeight="1">
      <c r="A102" s="40"/>
      <c r="B102" s="41"/>
      <c r="C102" s="77" t="s">
        <v>17</v>
      </c>
      <c r="D102" s="38"/>
      <c r="E102" s="38"/>
      <c r="F102" s="98"/>
      <c r="G102" s="32" t="e">
        <f t="shared" si="8"/>
        <v>#DIV/0!</v>
      </c>
      <c r="H102" s="32" t="e">
        <f>F102/D102*100</f>
        <v>#DIV/0!</v>
      </c>
      <c r="I102" s="34" t="e">
        <f t="shared" si="10"/>
        <v>#DIV/0!</v>
      </c>
    </row>
    <row r="103" s="20" customFormat="1" ht="45" customHeight="1">
      <c r="A103" s="21" t="s">
        <v>87</v>
      </c>
      <c r="B103" s="22" t="s">
        <v>88</v>
      </c>
      <c r="C103" s="22" t="s">
        <v>89</v>
      </c>
      <c r="D103" s="149">
        <f>D104+D105</f>
        <v>127952.023</v>
      </c>
      <c r="E103" s="149">
        <f>E104+E105</f>
        <v>74368.845000000001</v>
      </c>
      <c r="F103" s="149">
        <f>F104+F105</f>
        <v>70211.172000000006</v>
      </c>
      <c r="G103" s="23">
        <f t="shared" si="8"/>
        <v>94.409388770257223</v>
      </c>
      <c r="H103" s="23">
        <f t="shared" si="7"/>
        <v>54.873045657121033</v>
      </c>
      <c r="I103" s="25">
        <f t="shared" si="9"/>
        <v>-0.5906112297427768</v>
      </c>
    </row>
    <row r="104" s="27" customFormat="1" ht="18" customHeight="1">
      <c r="A104" s="28"/>
      <c r="B104" s="29"/>
      <c r="C104" s="77" t="s">
        <v>16</v>
      </c>
      <c r="D104" s="93">
        <v>127952.023</v>
      </c>
      <c r="E104" s="93">
        <v>74368.845000000001</v>
      </c>
      <c r="F104" s="93">
        <v>70211.172000000006</v>
      </c>
      <c r="G104" s="32">
        <f t="shared" si="8"/>
        <v>94.409388770257223</v>
      </c>
      <c r="H104" s="32">
        <f t="shared" si="7"/>
        <v>54.873045657121033</v>
      </c>
      <c r="I104" s="34">
        <f t="shared" si="9"/>
        <v>-0.5906112297427768</v>
      </c>
    </row>
    <row r="105" s="35" customFormat="1" ht="27" hidden="1" customHeight="1">
      <c r="A105" s="40"/>
      <c r="B105" s="41"/>
      <c r="C105" s="77" t="s">
        <v>17</v>
      </c>
      <c r="D105" s="38"/>
      <c r="E105" s="38"/>
      <c r="F105" s="98"/>
      <c r="G105" s="32" t="e">
        <f t="shared" si="8"/>
        <v>#DIV/0!</v>
      </c>
      <c r="H105" s="32" t="e">
        <f t="shared" si="7"/>
        <v>#DIV/0!</v>
      </c>
      <c r="I105" s="34" t="e">
        <f t="shared" si="9"/>
        <v>#DIV/0!</v>
      </c>
      <c r="J105" s="20"/>
    </row>
    <row r="106" s="20" customFormat="1" ht="44.25" customHeight="1">
      <c r="A106" s="99" t="s">
        <v>90</v>
      </c>
      <c r="B106" s="84" t="s">
        <v>91</v>
      </c>
      <c r="C106" s="22" t="s">
        <v>92</v>
      </c>
      <c r="D106" s="23">
        <f>D107+D108+D109</f>
        <v>1080558.6159999999</v>
      </c>
      <c r="E106" s="23">
        <f>E107+E108+E109</f>
        <v>612198.478</v>
      </c>
      <c r="F106" s="23">
        <f>F107+F108+F109</f>
        <v>601276.58600000001</v>
      </c>
      <c r="G106" s="75">
        <f t="shared" ref="G106:G166" si="11">F106/E106*100</f>
        <v>98.215955708403442</v>
      </c>
      <c r="H106" s="23">
        <f t="shared" si="7"/>
        <v>55.644976320285068</v>
      </c>
      <c r="I106" s="76">
        <f t="shared" si="9"/>
        <v>3.2159557084034418</v>
      </c>
    </row>
    <row r="107" s="27" customFormat="1" ht="17.25" customHeight="1">
      <c r="A107" s="28"/>
      <c r="B107" s="29"/>
      <c r="C107" s="30" t="s">
        <v>16</v>
      </c>
      <c r="D107" s="32">
        <v>660501.80000000005</v>
      </c>
      <c r="E107" s="93">
        <v>411732.94199999998</v>
      </c>
      <c r="F107" s="32">
        <v>405139.04700000002</v>
      </c>
      <c r="G107" s="32">
        <f t="shared" si="11"/>
        <v>98.398501959068412</v>
      </c>
      <c r="H107" s="32">
        <f t="shared" si="7"/>
        <v>61.338068571501246</v>
      </c>
      <c r="I107" s="34">
        <f t="shared" si="9"/>
        <v>3.3985019590684118</v>
      </c>
    </row>
    <row r="108" s="150" customFormat="1" ht="18" customHeight="1">
      <c r="A108" s="36"/>
      <c r="B108" s="37"/>
      <c r="C108" s="30" t="s">
        <v>34</v>
      </c>
      <c r="D108" s="31">
        <v>251515.95000000001</v>
      </c>
      <c r="E108" s="32">
        <v>75386.048999999999</v>
      </c>
      <c r="F108" s="32">
        <v>71058.051999999996</v>
      </c>
      <c r="G108" s="32">
        <f t="shared" si="11"/>
        <v>94.258888670501889</v>
      </c>
      <c r="H108" s="32">
        <f t="shared" ref="H108:H109" si="12">F108/D108*100</f>
        <v>28.251906887018496</v>
      </c>
      <c r="I108" s="34">
        <f t="shared" ref="I108:I109" si="13">G108-95</f>
        <v>-0.74111132949811065</v>
      </c>
    </row>
    <row r="109" s="35" customFormat="1" ht="28.5" customHeight="1">
      <c r="A109" s="40"/>
      <c r="B109" s="41"/>
      <c r="C109" s="30" t="s">
        <v>17</v>
      </c>
      <c r="D109" s="32">
        <v>168540.86600000001</v>
      </c>
      <c r="E109" s="32">
        <v>125079.48699999999</v>
      </c>
      <c r="F109" s="32">
        <v>125079.48699999999</v>
      </c>
      <c r="G109" s="32">
        <f t="shared" si="11"/>
        <v>100</v>
      </c>
      <c r="H109" s="32">
        <f t="shared" si="12"/>
        <v>74.213150773771389</v>
      </c>
      <c r="I109" s="34">
        <f t="shared" si="13"/>
        <v>5</v>
      </c>
      <c r="J109" s="20"/>
    </row>
    <row r="110" s="20" customFormat="1" ht="44.25" customHeight="1">
      <c r="A110" s="21" t="s">
        <v>93</v>
      </c>
      <c r="B110" s="22" t="s">
        <v>94</v>
      </c>
      <c r="C110" s="22" t="s">
        <v>95</v>
      </c>
      <c r="D110" s="23">
        <f>D111+D112+D113</f>
        <v>348092.86900000001</v>
      </c>
      <c r="E110" s="23">
        <f>E111+E112+E113</f>
        <v>219614.321</v>
      </c>
      <c r="F110" s="23">
        <f>F111+F112+F113</f>
        <v>206231.88800000001</v>
      </c>
      <c r="G110" s="23">
        <f t="shared" si="11"/>
        <v>93.906393290262713</v>
      </c>
      <c r="H110" s="23">
        <f t="shared" si="7"/>
        <v>59.246226040901753</v>
      </c>
      <c r="I110" s="25">
        <f t="shared" si="9"/>
        <v>-1.093606709737287</v>
      </c>
    </row>
    <row r="111" s="27" customFormat="1" ht="17.25" customHeight="1">
      <c r="A111" s="28"/>
      <c r="B111" s="29"/>
      <c r="C111" s="30" t="s">
        <v>16</v>
      </c>
      <c r="D111" s="32">
        <v>345833.36900000001</v>
      </c>
      <c r="E111" s="32">
        <v>218664.285</v>
      </c>
      <c r="F111" s="32">
        <v>205348.538</v>
      </c>
      <c r="G111" s="32">
        <f t="shared" si="11"/>
        <v>93.910415228531718</v>
      </c>
      <c r="H111" s="32">
        <f t="shared" si="7"/>
        <v>59.377884382232651</v>
      </c>
      <c r="I111" s="34">
        <f t="shared" si="9"/>
        <v>-1.0895847714682816</v>
      </c>
    </row>
    <row r="112" s="27" customFormat="1" ht="17.25" customHeight="1">
      <c r="A112" s="36"/>
      <c r="B112" s="37"/>
      <c r="C112" s="77" t="s">
        <v>34</v>
      </c>
      <c r="D112" s="32">
        <v>211.59999999999999</v>
      </c>
      <c r="E112" s="100">
        <v>211.60000000000002</v>
      </c>
      <c r="F112" s="151">
        <v>211.59999999999999</v>
      </c>
      <c r="G112" s="32">
        <f t="shared" si="11"/>
        <v>99.999999999999986</v>
      </c>
      <c r="H112" s="32">
        <f t="shared" si="7"/>
        <v>100</v>
      </c>
      <c r="I112" s="34">
        <f t="shared" si="9"/>
        <v>4.9999999999999858</v>
      </c>
    </row>
    <row r="113" s="27" customFormat="1" ht="28.5" customHeight="1">
      <c r="A113" s="36"/>
      <c r="B113" s="37"/>
      <c r="C113" s="77" t="s">
        <v>17</v>
      </c>
      <c r="D113" s="32">
        <v>2047.9000000000001</v>
      </c>
      <c r="E113" s="152">
        <v>738.43600000000004</v>
      </c>
      <c r="F113" s="152">
        <v>671.75</v>
      </c>
      <c r="G113" s="104">
        <f t="shared" si="11"/>
        <v>90.969291854676641</v>
      </c>
      <c r="H113" s="32">
        <f t="shared" si="7"/>
        <v>32.801894623760923</v>
      </c>
      <c r="I113" s="34">
        <f t="shared" si="9"/>
        <v>-4.0307081453233593</v>
      </c>
    </row>
    <row r="114" s="80" customFormat="1" ht="21" hidden="1" customHeight="1">
      <c r="A114" s="40"/>
      <c r="B114" s="41"/>
      <c r="C114" s="105" t="s">
        <v>18</v>
      </c>
      <c r="D114" s="106"/>
      <c r="E114" s="106"/>
      <c r="F114" s="107"/>
      <c r="G114" s="45" t="e">
        <f t="shared" si="11"/>
        <v>#DIV/0!</v>
      </c>
      <c r="H114" s="45" t="e">
        <f t="shared" si="7"/>
        <v>#DIV/0!</v>
      </c>
      <c r="I114" s="46" t="e">
        <f t="shared" si="9"/>
        <v>#DIV/0!</v>
      </c>
    </row>
    <row r="115" s="20" customFormat="1" ht="27.75" customHeight="1">
      <c r="A115" s="21" t="s">
        <v>96</v>
      </c>
      <c r="B115" s="22" t="s">
        <v>97</v>
      </c>
      <c r="C115" s="22" t="s">
        <v>98</v>
      </c>
      <c r="D115" s="23">
        <f>D116+D117+D118</f>
        <v>1214167.602</v>
      </c>
      <c r="E115" s="149">
        <f>E116+E117+E118</f>
        <v>702665.81499999994</v>
      </c>
      <c r="F115" s="149">
        <f>F116+F117+F118</f>
        <v>686161.1540000001</v>
      </c>
      <c r="G115" s="23">
        <f t="shared" si="11"/>
        <v>97.651136479437255</v>
      </c>
      <c r="H115" s="23">
        <f t="shared" si="7"/>
        <v>56.512886101535109</v>
      </c>
      <c r="I115" s="25">
        <f t="shared" si="9"/>
        <v>2.6511364794372554</v>
      </c>
    </row>
    <row r="116" s="27" customFormat="1" ht="18" customHeight="1">
      <c r="A116" s="28"/>
      <c r="B116" s="29"/>
      <c r="C116" s="30" t="s">
        <v>16</v>
      </c>
      <c r="D116" s="93">
        <v>1213893.102</v>
      </c>
      <c r="E116" s="100">
        <v>702398.28099999996</v>
      </c>
      <c r="F116" s="93">
        <v>685893.62100000004</v>
      </c>
      <c r="G116" s="32">
        <f t="shared" si="11"/>
        <v>97.650241971477726</v>
      </c>
      <c r="H116" s="32">
        <f t="shared" si="7"/>
        <v>56.503626214691195</v>
      </c>
      <c r="I116" s="34">
        <f t="shared" si="9"/>
        <v>2.6502419714777261</v>
      </c>
    </row>
    <row r="117" s="35" customFormat="1" ht="16.899999999999999" hidden="1" customHeight="1">
      <c r="A117" s="36"/>
      <c r="B117" s="37"/>
      <c r="C117" s="30" t="s">
        <v>34</v>
      </c>
      <c r="D117" s="32"/>
      <c r="E117" s="100"/>
      <c r="F117" s="32"/>
      <c r="G117" s="32" t="e">
        <f t="shared" si="11"/>
        <v>#DIV/0!</v>
      </c>
      <c r="H117" s="38" t="e">
        <f t="shared" si="7"/>
        <v>#DIV/0!</v>
      </c>
      <c r="I117" s="34" t="e">
        <f t="shared" si="9"/>
        <v>#DIV/0!</v>
      </c>
    </row>
    <row r="118" s="20" customFormat="1" ht="27.75" customHeight="1">
      <c r="A118" s="40"/>
      <c r="B118" s="41"/>
      <c r="C118" s="30" t="s">
        <v>17</v>
      </c>
      <c r="D118" s="32">
        <v>274.5</v>
      </c>
      <c r="E118" s="100">
        <v>267.53399999999999</v>
      </c>
      <c r="F118" s="32">
        <v>267.53300000000002</v>
      </c>
      <c r="G118" s="32">
        <f t="shared" si="11"/>
        <v>99.999626215733343</v>
      </c>
      <c r="H118" s="32">
        <f t="shared" si="7"/>
        <v>97.461930783242266</v>
      </c>
      <c r="I118" s="34">
        <f t="shared" si="9"/>
        <v>4.9996262157333433</v>
      </c>
    </row>
    <row r="119" s="20" customFormat="1" ht="45" customHeight="1">
      <c r="A119" s="21" t="s">
        <v>99</v>
      </c>
      <c r="B119" s="22" t="s">
        <v>100</v>
      </c>
      <c r="C119" s="22" t="s">
        <v>101</v>
      </c>
      <c r="D119" s="23">
        <f>D120+D121+D122</f>
        <v>1898430.6370000001</v>
      </c>
      <c r="E119" s="23">
        <f>E120+E121+E122</f>
        <v>1077737.4350000001</v>
      </c>
      <c r="F119" s="23">
        <f>F120+F121+F122</f>
        <v>1076854.635</v>
      </c>
      <c r="G119" s="23">
        <f t="shared" si="11"/>
        <v>99.918087655552199</v>
      </c>
      <c r="H119" s="23">
        <f t="shared" si="7"/>
        <v>56.723412170681264</v>
      </c>
      <c r="I119" s="25">
        <f t="shared" si="9"/>
        <v>4.9180876555521991</v>
      </c>
    </row>
    <row r="120" s="27" customFormat="1" ht="18" customHeight="1">
      <c r="A120" s="28"/>
      <c r="B120" s="29"/>
      <c r="C120" s="30" t="s">
        <v>16</v>
      </c>
      <c r="D120" s="32">
        <v>1840373.344</v>
      </c>
      <c r="E120" s="32">
        <v>1053716.236</v>
      </c>
      <c r="F120" s="32">
        <v>1052984.912</v>
      </c>
      <c r="G120" s="32">
        <f t="shared" si="11"/>
        <v>99.930595735833379</v>
      </c>
      <c r="H120" s="32">
        <f t="shared" si="7"/>
        <v>57.215831528583585</v>
      </c>
      <c r="I120" s="34">
        <f t="shared" si="9"/>
        <v>4.9305957358333785</v>
      </c>
    </row>
    <row r="121" s="153" customFormat="1" ht="17.25" customHeight="1">
      <c r="A121" s="36"/>
      <c r="B121" s="37"/>
      <c r="C121" s="30" t="s">
        <v>34</v>
      </c>
      <c r="D121" s="32">
        <v>5733.0259999999998</v>
      </c>
      <c r="E121" s="32">
        <v>5733.0259999999998</v>
      </c>
      <c r="F121" s="32">
        <v>5581.5500000000002</v>
      </c>
      <c r="G121" s="32">
        <f t="shared" si="11"/>
        <v>97.357835111858904</v>
      </c>
      <c r="H121" s="32">
        <f t="shared" si="7"/>
        <v>97.357835111858904</v>
      </c>
      <c r="I121" s="34">
        <f t="shared" si="9"/>
        <v>2.357835111858904</v>
      </c>
    </row>
    <row r="122" s="20" customFormat="1" ht="27" customHeight="1">
      <c r="A122" s="36"/>
      <c r="B122" s="37"/>
      <c r="C122" s="30" t="s">
        <v>17</v>
      </c>
      <c r="D122" s="32">
        <v>52324.267</v>
      </c>
      <c r="E122" s="32">
        <v>18288.172999999999</v>
      </c>
      <c r="F122" s="32">
        <v>18288.172999999999</v>
      </c>
      <c r="G122" s="32">
        <f t="shared" si="11"/>
        <v>100</v>
      </c>
      <c r="H122" s="32">
        <f t="shared" si="7"/>
        <v>34.951608591095976</v>
      </c>
      <c r="I122" s="34">
        <f t="shared" si="9"/>
        <v>5</v>
      </c>
    </row>
    <row r="123" s="20" customFormat="1" ht="21" hidden="1" customHeight="1">
      <c r="A123" s="40"/>
      <c r="B123" s="41"/>
      <c r="C123" s="119" t="s">
        <v>18</v>
      </c>
      <c r="D123" s="148"/>
      <c r="E123" s="148"/>
      <c r="F123" s="146"/>
      <c r="G123" s="45" t="e">
        <f t="shared" si="11"/>
        <v>#DIV/0!</v>
      </c>
      <c r="H123" s="45" t="e">
        <f t="shared" si="7"/>
        <v>#DIV/0!</v>
      </c>
      <c r="I123" s="46" t="e">
        <f t="shared" si="9"/>
        <v>#DIV/0!</v>
      </c>
      <c r="J123" s="56"/>
    </row>
    <row r="124" s="20" customFormat="1" ht="30" customHeight="1">
      <c r="A124" s="21" t="s">
        <v>102</v>
      </c>
      <c r="B124" s="22" t="s">
        <v>103</v>
      </c>
      <c r="C124" s="22" t="s">
        <v>104</v>
      </c>
      <c r="D124" s="23">
        <f>D125</f>
        <v>85133.199999999997</v>
      </c>
      <c r="E124" s="23">
        <f>E125</f>
        <v>44815.599999999999</v>
      </c>
      <c r="F124" s="23">
        <f>F125</f>
        <v>42393.845999999998</v>
      </c>
      <c r="G124" s="23">
        <f t="shared" si="11"/>
        <v>94.596180794187731</v>
      </c>
      <c r="H124" s="23">
        <f t="shared" si="7"/>
        <v>49.797077990725121</v>
      </c>
      <c r="I124" s="25">
        <f t="shared" si="9"/>
        <v>-0.40381920581226893</v>
      </c>
    </row>
    <row r="125" s="27" customFormat="1" ht="18" customHeight="1">
      <c r="A125" s="28"/>
      <c r="B125" s="29"/>
      <c r="C125" s="30" t="s">
        <v>16</v>
      </c>
      <c r="D125" s="32">
        <v>85133.199999999997</v>
      </c>
      <c r="E125" s="32">
        <v>44815.599999999999</v>
      </c>
      <c r="F125" s="32">
        <v>42393.845999999998</v>
      </c>
      <c r="G125" s="32">
        <f t="shared" si="11"/>
        <v>94.596180794187731</v>
      </c>
      <c r="H125" s="32">
        <f t="shared" si="7"/>
        <v>49.797077990725121</v>
      </c>
      <c r="I125" s="34">
        <f t="shared" si="9"/>
        <v>-0.40381920581226893</v>
      </c>
    </row>
    <row r="126" s="80" customFormat="1" ht="28.899999999999999" hidden="1" customHeight="1">
      <c r="A126" s="40"/>
      <c r="B126" s="41"/>
      <c r="C126" s="30" t="s">
        <v>17</v>
      </c>
      <c r="D126" s="38">
        <v>0</v>
      </c>
      <c r="E126" s="38">
        <v>0</v>
      </c>
      <c r="F126" s="98">
        <v>0</v>
      </c>
      <c r="G126" s="38" t="e">
        <f t="shared" si="11"/>
        <v>#DIV/0!</v>
      </c>
      <c r="H126" s="38" t="e">
        <f t="shared" si="7"/>
        <v>#DIV/0!</v>
      </c>
      <c r="I126" s="66" t="e">
        <f t="shared" si="9"/>
        <v>#DIV/0!</v>
      </c>
    </row>
    <row r="127" s="20" customFormat="1" ht="30" hidden="1" customHeight="1">
      <c r="A127" s="21" t="s">
        <v>105</v>
      </c>
      <c r="B127" s="22" t="s">
        <v>106</v>
      </c>
      <c r="C127" s="22" t="s">
        <v>107</v>
      </c>
      <c r="D127" s="154">
        <f>D128</f>
        <v>0</v>
      </c>
      <c r="E127" s="154">
        <f>E128</f>
        <v>0</v>
      </c>
      <c r="F127" s="155">
        <f>F128</f>
        <v>0</v>
      </c>
      <c r="G127" s="23"/>
      <c r="H127" s="23"/>
      <c r="I127" s="25">
        <f t="shared" si="9"/>
        <v>-95</v>
      </c>
    </row>
    <row r="128" s="27" customFormat="1" ht="18" hidden="1" customHeight="1">
      <c r="A128" s="156"/>
      <c r="B128" s="157"/>
      <c r="C128" s="77" t="s">
        <v>16</v>
      </c>
      <c r="D128" s="38">
        <v>0</v>
      </c>
      <c r="E128" s="38">
        <v>0</v>
      </c>
      <c r="F128" s="98">
        <v>0</v>
      </c>
      <c r="G128" s="32"/>
      <c r="H128" s="32"/>
      <c r="I128" s="34">
        <f t="shared" si="9"/>
        <v>-95</v>
      </c>
    </row>
    <row r="129" s="20" customFormat="1" ht="25.5" customHeight="1">
      <c r="A129" s="21" t="s">
        <v>108</v>
      </c>
      <c r="B129" s="22" t="s">
        <v>109</v>
      </c>
      <c r="C129" s="22" t="s">
        <v>110</v>
      </c>
      <c r="D129" s="23">
        <f>D130+D131</f>
        <v>317309.39399999997</v>
      </c>
      <c r="E129" s="23">
        <f>E130+E131</f>
        <v>157514.027</v>
      </c>
      <c r="F129" s="23">
        <f>F130+F131</f>
        <v>147756.37700000001</v>
      </c>
      <c r="G129" s="75">
        <f t="shared" si="11"/>
        <v>93.805218375884721</v>
      </c>
      <c r="H129" s="23">
        <f t="shared" si="7"/>
        <v>46.565396358861037</v>
      </c>
      <c r="I129" s="76">
        <f t="shared" si="9"/>
        <v>-1.1947816241152793</v>
      </c>
    </row>
    <row r="130" s="27" customFormat="1" ht="18" customHeight="1">
      <c r="A130" s="28"/>
      <c r="B130" s="29"/>
      <c r="C130" s="77" t="s">
        <v>16</v>
      </c>
      <c r="D130" s="32">
        <v>317309.39399999997</v>
      </c>
      <c r="E130" s="32">
        <v>157514.027</v>
      </c>
      <c r="F130" s="32">
        <v>147756.37700000001</v>
      </c>
      <c r="G130" s="32">
        <f t="shared" si="11"/>
        <v>93.805218375884721</v>
      </c>
      <c r="H130" s="32">
        <f t="shared" si="7"/>
        <v>46.565396358861037</v>
      </c>
      <c r="I130" s="34">
        <f t="shared" si="9"/>
        <v>-1.1947816241152793</v>
      </c>
    </row>
    <row r="131" s="80" customFormat="1" ht="27" hidden="1" customHeight="1">
      <c r="A131" s="40"/>
      <c r="B131" s="41"/>
      <c r="C131" s="77" t="s">
        <v>17</v>
      </c>
      <c r="D131" s="38">
        <v>0</v>
      </c>
      <c r="E131" s="38">
        <v>0</v>
      </c>
      <c r="F131" s="98">
        <v>0</v>
      </c>
      <c r="G131" s="38" t="e">
        <f t="shared" si="11"/>
        <v>#DIV/0!</v>
      </c>
      <c r="H131" s="38" t="e">
        <f t="shared" si="7"/>
        <v>#DIV/0!</v>
      </c>
      <c r="I131" s="66" t="e">
        <f t="shared" si="9"/>
        <v>#DIV/0!</v>
      </c>
    </row>
    <row r="132" s="20" customFormat="1" ht="44.25" customHeight="1">
      <c r="A132" s="21" t="s">
        <v>111</v>
      </c>
      <c r="B132" s="22" t="s">
        <v>112</v>
      </c>
      <c r="C132" s="22" t="s">
        <v>113</v>
      </c>
      <c r="D132" s="23">
        <f>D133+D134+D135</f>
        <v>3438517.3160000001</v>
      </c>
      <c r="E132" s="23">
        <f>E133+E134+E135</f>
        <v>1639010.6489999997</v>
      </c>
      <c r="F132" s="23">
        <f>F133+F134+F135</f>
        <v>1584360.4399999999</v>
      </c>
      <c r="G132" s="75">
        <f t="shared" si="11"/>
        <v>96.665658698841085</v>
      </c>
      <c r="H132" s="23">
        <f t="shared" si="7"/>
        <v>46.076849246263905</v>
      </c>
      <c r="I132" s="76">
        <f t="shared" ref="I132:I133" si="14">G132-95</f>
        <v>1.6656586988410851</v>
      </c>
    </row>
    <row r="133" s="27" customFormat="1" ht="17.449999999999999" customHeight="1">
      <c r="A133" s="28"/>
      <c r="B133" s="29"/>
      <c r="C133" s="30" t="s">
        <v>16</v>
      </c>
      <c r="D133" s="32">
        <v>1989082.29</v>
      </c>
      <c r="E133" s="32">
        <v>927764.79399999999</v>
      </c>
      <c r="F133" s="32">
        <v>902696.35499999998</v>
      </c>
      <c r="G133" s="32">
        <f t="shared" si="11"/>
        <v>97.297974749406151</v>
      </c>
      <c r="H133" s="32">
        <f t="shared" ref="H133:H166" si="15">F133/D133*100</f>
        <v>45.382554534734709</v>
      </c>
      <c r="I133" s="34">
        <f t="shared" si="14"/>
        <v>2.2979747494061513</v>
      </c>
    </row>
    <row r="134" s="20" customFormat="1" ht="17.449999999999999" customHeight="1">
      <c r="A134" s="36"/>
      <c r="B134" s="37"/>
      <c r="C134" s="30" t="s">
        <v>34</v>
      </c>
      <c r="D134" s="32">
        <v>612578.17599999998</v>
      </c>
      <c r="E134" s="93">
        <v>578941.31299999997</v>
      </c>
      <c r="F134" s="32">
        <v>553404.91700000002</v>
      </c>
      <c r="G134" s="32">
        <f t="shared" si="11"/>
        <v>95.589121828657625</v>
      </c>
      <c r="H134" s="32">
        <f t="shared" si="15"/>
        <v>90.340292664947967</v>
      </c>
      <c r="I134" s="34">
        <f t="shared" si="9"/>
        <v>0.58912182865762475</v>
      </c>
    </row>
    <row r="135" s="20" customFormat="1" ht="27" customHeight="1">
      <c r="A135" s="36"/>
      <c r="B135" s="37"/>
      <c r="C135" s="30" t="s">
        <v>17</v>
      </c>
      <c r="D135" s="32">
        <v>836856.84999999998</v>
      </c>
      <c r="E135" s="32">
        <v>132304.54199999999</v>
      </c>
      <c r="F135" s="32">
        <v>128259.16800000001</v>
      </c>
      <c r="G135" s="32">
        <f t="shared" si="11"/>
        <v>96.942377080297064</v>
      </c>
      <c r="H135" s="32">
        <f t="shared" si="15"/>
        <v>15.326297203637637</v>
      </c>
      <c r="I135" s="34">
        <f t="shared" ref="I135:I158" si="16">G135-95</f>
        <v>1.9423770802970637</v>
      </c>
    </row>
    <row r="136" s="20" customFormat="1" ht="21" customHeight="1">
      <c r="A136" s="40"/>
      <c r="B136" s="41"/>
      <c r="C136" s="119" t="s">
        <v>18</v>
      </c>
      <c r="D136" s="45">
        <v>2932369.1899999999</v>
      </c>
      <c r="E136" s="45">
        <v>1296943.5419999999</v>
      </c>
      <c r="F136" s="45">
        <v>1255624.46</v>
      </c>
      <c r="G136" s="45">
        <f t="shared" si="11"/>
        <v>96.814118682739092</v>
      </c>
      <c r="H136" s="45">
        <f t="shared" si="15"/>
        <v>42.819453439967425</v>
      </c>
      <c r="I136" s="46">
        <f t="shared" si="16"/>
        <v>1.8141186827390925</v>
      </c>
      <c r="J136" s="56"/>
    </row>
    <row r="137" s="20" customFormat="1" ht="45" customHeight="1">
      <c r="A137" s="99" t="s">
        <v>114</v>
      </c>
      <c r="B137" s="84" t="s">
        <v>115</v>
      </c>
      <c r="C137" s="22" t="s">
        <v>116</v>
      </c>
      <c r="D137" s="23">
        <f>D138+D139</f>
        <v>213715.17800000001</v>
      </c>
      <c r="E137" s="23">
        <f>E138+E139</f>
        <v>134427.367</v>
      </c>
      <c r="F137" s="23">
        <f>F138+F139</f>
        <v>120348.48299999999</v>
      </c>
      <c r="G137" s="158">
        <f t="shared" si="11"/>
        <v>89.526772476321725</v>
      </c>
      <c r="H137" s="159">
        <f t="shared" si="15"/>
        <v>56.312557735136615</v>
      </c>
      <c r="I137" s="160">
        <f t="shared" si="16"/>
        <v>-5.4732275236782755</v>
      </c>
    </row>
    <row r="138" s="27" customFormat="1" ht="18" customHeight="1">
      <c r="A138" s="28"/>
      <c r="B138" s="29"/>
      <c r="C138" s="30" t="s">
        <v>16</v>
      </c>
      <c r="D138" s="93">
        <v>211829.57800000001</v>
      </c>
      <c r="E138" s="32">
        <v>134427.367</v>
      </c>
      <c r="F138" s="32">
        <v>120348.48299999999</v>
      </c>
      <c r="G138" s="32">
        <f t="shared" si="11"/>
        <v>89.526772476321725</v>
      </c>
      <c r="H138" s="32">
        <f t="shared" si="15"/>
        <v>56.813823705016297</v>
      </c>
      <c r="I138" s="34">
        <f t="shared" si="16"/>
        <v>-5.4732275236782755</v>
      </c>
    </row>
    <row r="139" s="27" customFormat="1" ht="28.5" customHeight="1">
      <c r="A139" s="36"/>
      <c r="B139" s="37"/>
      <c r="C139" s="30" t="s">
        <v>17</v>
      </c>
      <c r="D139" s="32">
        <v>1885.5999999999999</v>
      </c>
      <c r="E139" s="32">
        <v>0</v>
      </c>
      <c r="F139" s="32">
        <v>0</v>
      </c>
      <c r="G139" s="32"/>
      <c r="H139" s="32">
        <f t="shared" si="15"/>
        <v>0</v>
      </c>
      <c r="I139" s="34">
        <f t="shared" si="16"/>
        <v>-95</v>
      </c>
    </row>
    <row r="140" s="27" customFormat="1" ht="21" hidden="1" customHeight="1">
      <c r="A140" s="40"/>
      <c r="B140" s="41"/>
      <c r="C140" s="119" t="s">
        <v>18</v>
      </c>
      <c r="D140" s="106"/>
      <c r="E140" s="106"/>
      <c r="F140" s="146"/>
      <c r="G140" s="45"/>
      <c r="H140" s="45"/>
      <c r="I140" s="46"/>
    </row>
    <row r="141" s="35" customFormat="1" ht="18" hidden="1" customHeight="1">
      <c r="A141" s="40" t="s">
        <v>117</v>
      </c>
      <c r="B141" s="161"/>
      <c r="C141" s="157"/>
      <c r="D141" s="162">
        <v>0</v>
      </c>
      <c r="E141" s="162" t="s">
        <v>118</v>
      </c>
      <c r="F141" s="163" t="s">
        <v>118</v>
      </c>
      <c r="G141" s="32" t="e">
        <f t="shared" si="11"/>
        <v>#VALUE!</v>
      </c>
      <c r="H141" s="32"/>
      <c r="I141" s="34"/>
    </row>
    <row r="142" s="35" customFormat="1" ht="27.75" hidden="1" customHeight="1">
      <c r="A142" s="36" t="s">
        <v>119</v>
      </c>
      <c r="B142" s="164"/>
      <c r="C142" s="29"/>
      <c r="D142" s="165">
        <v>0</v>
      </c>
      <c r="E142" s="165">
        <v>0</v>
      </c>
      <c r="F142" s="166">
        <v>0</v>
      </c>
      <c r="G142" s="102" t="e">
        <f t="shared" si="11"/>
        <v>#DIV/0!</v>
      </c>
      <c r="H142" s="102"/>
      <c r="I142" s="167"/>
    </row>
    <row r="143" s="9" customFormat="1" ht="26.25" customHeight="1">
      <c r="A143" s="168" t="s">
        <v>120</v>
      </c>
      <c r="B143" s="169"/>
      <c r="C143" s="169"/>
      <c r="D143" s="170">
        <f>D146+D147+D148</f>
        <v>68951005.159999996</v>
      </c>
      <c r="E143" s="170">
        <f>E146+E147+E148</f>
        <v>37914242.180000007</v>
      </c>
      <c r="F143" s="170">
        <f>F146+F147+F148</f>
        <v>36188373.329999998</v>
      </c>
      <c r="G143" s="170">
        <f t="shared" si="11"/>
        <v>95.447966909621059</v>
      </c>
      <c r="H143" s="170">
        <f t="shared" si="15"/>
        <v>52.484185322643675</v>
      </c>
      <c r="I143" s="171">
        <f t="shared" si="16"/>
        <v>0.44796690962105856</v>
      </c>
      <c r="J143" s="26"/>
    </row>
    <row r="144" s="9" customFormat="1" ht="36.75" hidden="1" customHeight="1">
      <c r="A144" s="172" t="s">
        <v>121</v>
      </c>
      <c r="B144" s="172"/>
      <c r="C144" s="172"/>
      <c r="D144" s="173">
        <f>D146+D147+D149</f>
        <v>66488508.773999996</v>
      </c>
      <c r="E144" s="174">
        <f>E146+E147+E149</f>
        <v>37914242.180000007</v>
      </c>
      <c r="F144" s="175">
        <f>F146+F147+F149</f>
        <v>36188373.329999998</v>
      </c>
      <c r="G144" s="176">
        <f t="shared" si="11"/>
        <v>95.447966909621059</v>
      </c>
      <c r="H144" s="176">
        <f t="shared" si="15"/>
        <v>54.42801169297887</v>
      </c>
      <c r="I144" s="177">
        <f t="shared" si="16"/>
        <v>0.44796690962105856</v>
      </c>
      <c r="J144" s="26"/>
    </row>
    <row r="145" s="9" customFormat="1" ht="15.75" customHeight="1">
      <c r="A145" s="178"/>
      <c r="B145" s="178"/>
      <c r="C145" s="22" t="s">
        <v>122</v>
      </c>
      <c r="D145" s="162"/>
      <c r="E145" s="159"/>
      <c r="F145" s="163"/>
      <c r="G145" s="32"/>
      <c r="H145" s="32"/>
      <c r="I145" s="34"/>
    </row>
    <row r="146" s="9" customFormat="1" ht="20.25" customHeight="1">
      <c r="A146" s="178"/>
      <c r="B146" s="178"/>
      <c r="C146" s="22" t="s">
        <v>16</v>
      </c>
      <c r="D146" s="159">
        <f>D7+D11+D23+D31+D36+D41+D46+D50+D54+D58+D62+D66+D70+D74+D78+D83+D88+D100+D95+D104+D107+D111+D116+D120+D125+D128+D130+D133+D138+D27</f>
        <v>41676459.207000002</v>
      </c>
      <c r="E146" s="159">
        <f>E7+E11+E23+E31+E36+E41+E46+E50+E54+E58+E62+E66+E70+E74+E78+E83+E88+E100+E95+E104+E107+E111+E116+E120+E125+E128+E130+E133+E138+E27</f>
        <v>22401900.945</v>
      </c>
      <c r="F146" s="159">
        <f>F7+F11+F23+F31+F36+F41+F46+F50+F54+F58+F62+F66+F70+F74+F78+F83+F88+F100+F95+F104+F107+F111+F116+F120+F125+F128+F130+F133+F138+F27</f>
        <v>20960352.034999996</v>
      </c>
      <c r="G146" s="159">
        <f t="shared" si="11"/>
        <v>93.56505988693003</v>
      </c>
      <c r="H146" s="159">
        <f t="shared" si="15"/>
        <v>50.29302496858822</v>
      </c>
      <c r="I146" s="179">
        <f t="shared" si="16"/>
        <v>-1.4349401130699704</v>
      </c>
      <c r="K146" s="180"/>
    </row>
    <row r="147" s="9" customFormat="1" ht="20.25" customHeight="1">
      <c r="A147" s="178"/>
      <c r="B147" s="178"/>
      <c r="C147" s="22" t="s">
        <v>34</v>
      </c>
      <c r="D147" s="159">
        <f>D28+D32+D42+D47+D51+D55+D59+D63+D67+D71+D75+D79+D89+D96+D108+D112+D134+D101+D37+D121</f>
        <v>17348112.238999996</v>
      </c>
      <c r="E147" s="159">
        <f>E28+E32+E42+E47+E51+E55+E59+E63+E67+E71+E75+E79+E89+E96+E108+E112+E134+E101+E37+E121</f>
        <v>11220565.373000003</v>
      </c>
      <c r="F147" s="159">
        <f>F28+F32+F42+F47+F51+F55+F59+F63+F67+F71+F75+F79+F89+F96+F108+F112+F134+F101+F37+F121</f>
        <v>11129178.492999999</v>
      </c>
      <c r="G147" s="159">
        <f t="shared" si="11"/>
        <v>99.185541218627833</v>
      </c>
      <c r="H147" s="159">
        <f t="shared" si="15"/>
        <v>64.152101045211609</v>
      </c>
      <c r="I147" s="179">
        <f t="shared" si="16"/>
        <v>4.1855412186278329</v>
      </c>
    </row>
    <row r="148" s="9" customFormat="1" ht="30" customHeight="1">
      <c r="A148" s="178"/>
      <c r="B148" s="178"/>
      <c r="C148" s="22" t="s">
        <v>17</v>
      </c>
      <c r="D148" s="159">
        <f>D8+D33+D38+D43+D48+D52+D56+D60+D64+D68+D72+D76+D80+D84+D90+D97+D113+D118+D122+D131+D135+D139+D141+D109+D29+D21+D25+D102+D105</f>
        <v>9926433.7140000015</v>
      </c>
      <c r="E148" s="159">
        <f>E8+E33+E38+E43+E48+E52+E56+E60+E64+E68+E72+E76+E80+E84+E90+E97+E113+E118+E122+E131+E135+E139+E109+E29+E21+E25+E102+E105</f>
        <v>4291775.8619999997</v>
      </c>
      <c r="F148" s="159">
        <f>F8+F33+F38+F43+F48+F52+F56+F60+F64+F68+F72+F76+F80+F84+F90+F97+F113+F118+F122+F131+F135+F139+F109+F29+F21+F25+F102+F105</f>
        <v>4098842.8019999997</v>
      </c>
      <c r="G148" s="159">
        <f t="shared" si="11"/>
        <v>95.504586767723424</v>
      </c>
      <c r="H148" s="159">
        <f t="shared" si="15"/>
        <v>41.292199395026344</v>
      </c>
      <c r="I148" s="179">
        <f t="shared" si="16"/>
        <v>0.50458676772342415</v>
      </c>
    </row>
    <row r="149" s="181" customFormat="1" ht="56.25" hidden="1" customHeight="1">
      <c r="A149" s="182"/>
      <c r="B149" s="182"/>
      <c r="C149" s="183" t="s">
        <v>123</v>
      </c>
      <c r="D149" s="165">
        <f>D148-2462496.386</f>
        <v>7463937.3280000016</v>
      </c>
      <c r="E149" s="184">
        <f>E148</f>
        <v>4291775.8619999997</v>
      </c>
      <c r="F149" s="166">
        <f>F148</f>
        <v>4098842.8019999997</v>
      </c>
      <c r="G149" s="185">
        <f t="shared" si="11"/>
        <v>95.504586767723424</v>
      </c>
      <c r="H149" s="185">
        <f t="shared" si="15"/>
        <v>54.915289637062173</v>
      </c>
      <c r="I149" s="186">
        <f t="shared" si="16"/>
        <v>0.50458676772342415</v>
      </c>
    </row>
    <row r="150" s="9" customFormat="1" ht="26.25" customHeight="1">
      <c r="A150" s="187" t="s">
        <v>124</v>
      </c>
      <c r="B150" s="188"/>
      <c r="C150" s="188"/>
      <c r="D150" s="189">
        <f>D153+D154+D155</f>
        <v>69027167.148000002</v>
      </c>
      <c r="E150" s="189">
        <f>E153+E154+E155</f>
        <v>37914325.280000001</v>
      </c>
      <c r="F150" s="189">
        <f>F153+F154+F155</f>
        <v>36188456.43</v>
      </c>
      <c r="G150" s="189">
        <f t="shared" si="11"/>
        <v>95.447976886692999</v>
      </c>
      <c r="H150" s="189">
        <f t="shared" si="15"/>
        <v>52.426396627879754</v>
      </c>
      <c r="I150" s="190">
        <f t="shared" si="16"/>
        <v>0.44797688669299873</v>
      </c>
      <c r="J150" s="180"/>
      <c r="K150" s="180"/>
    </row>
    <row r="151" s="9" customFormat="1" ht="36.75" hidden="1" customHeight="1">
      <c r="A151" s="191" t="s">
        <v>125</v>
      </c>
      <c r="B151" s="191"/>
      <c r="C151" s="191"/>
      <c r="D151" s="192">
        <f>D153+D154+D156</f>
        <v>66564670.762000002</v>
      </c>
      <c r="E151" s="193">
        <f>E153+E154+E156</f>
        <v>37914325.280000001</v>
      </c>
      <c r="F151" s="194">
        <f>F153+F154+F156</f>
        <v>36188456.43</v>
      </c>
      <c r="G151" s="195">
        <f t="shared" si="11"/>
        <v>95.447976886692999</v>
      </c>
      <c r="H151" s="195">
        <f t="shared" si="15"/>
        <v>54.365861072746455</v>
      </c>
      <c r="I151" s="196">
        <f t="shared" si="16"/>
        <v>0.44797688669299873</v>
      </c>
    </row>
    <row r="152" s="9" customFormat="1" ht="15.75" customHeight="1">
      <c r="A152" s="197"/>
      <c r="B152" s="197"/>
      <c r="C152" s="198" t="s">
        <v>122</v>
      </c>
      <c r="D152" s="199"/>
      <c r="E152" s="88"/>
      <c r="F152" s="200"/>
      <c r="G152" s="32"/>
      <c r="H152" s="32"/>
      <c r="I152" s="34"/>
    </row>
    <row r="153" s="9" customFormat="1" ht="30.75" customHeight="1">
      <c r="A153" s="197"/>
      <c r="B153" s="197"/>
      <c r="C153" s="201" t="s">
        <v>126</v>
      </c>
      <c r="D153" s="202">
        <f>D146+D18</f>
        <v>41752621.195</v>
      </c>
      <c r="E153" s="203">
        <f>E146+E18</f>
        <v>22401984.045000002</v>
      </c>
      <c r="F153" s="203">
        <f>F146+F18</f>
        <v>20960435.134999998</v>
      </c>
      <c r="G153" s="203">
        <f t="shared" si="11"/>
        <v>93.565083757294474</v>
      </c>
      <c r="H153" s="203">
        <f t="shared" si="15"/>
        <v>50.201483248457876</v>
      </c>
      <c r="I153" s="204">
        <f t="shared" si="16"/>
        <v>-1.4349162427055262</v>
      </c>
    </row>
    <row r="154" s="9" customFormat="1" ht="20.25" customHeight="1">
      <c r="A154" s="197"/>
      <c r="B154" s="197"/>
      <c r="C154" s="201" t="s">
        <v>34</v>
      </c>
      <c r="D154" s="203">
        <f t="shared" ref="D154:D156" si="17">D147</f>
        <v>17348112.238999996</v>
      </c>
      <c r="E154" s="203">
        <f t="shared" ref="E154:E156" si="18">E147</f>
        <v>11220565.373000003</v>
      </c>
      <c r="F154" s="203">
        <f t="shared" ref="F154:F156" si="19">F147</f>
        <v>11129178.492999999</v>
      </c>
      <c r="G154" s="203">
        <f t="shared" si="11"/>
        <v>99.185541218627833</v>
      </c>
      <c r="H154" s="203">
        <f t="shared" si="15"/>
        <v>64.152101045211609</v>
      </c>
      <c r="I154" s="204">
        <f t="shared" si="16"/>
        <v>4.1855412186278329</v>
      </c>
    </row>
    <row r="155" s="9" customFormat="1" ht="31.5" customHeight="1">
      <c r="A155" s="197"/>
      <c r="B155" s="197"/>
      <c r="C155" s="201" t="s">
        <v>17</v>
      </c>
      <c r="D155" s="203">
        <f t="shared" si="17"/>
        <v>9926433.7140000015</v>
      </c>
      <c r="E155" s="202">
        <f t="shared" si="18"/>
        <v>4291775.8619999997</v>
      </c>
      <c r="F155" s="203">
        <f t="shared" si="19"/>
        <v>4098842.8019999997</v>
      </c>
      <c r="G155" s="203">
        <f t="shared" si="11"/>
        <v>95.504586767723424</v>
      </c>
      <c r="H155" s="203">
        <f t="shared" si="15"/>
        <v>41.292199395026344</v>
      </c>
      <c r="I155" s="204">
        <f t="shared" si="16"/>
        <v>0.50458676772342415</v>
      </c>
    </row>
    <row r="156" s="9" customFormat="1" ht="56.25" hidden="1" customHeight="1">
      <c r="A156" s="197"/>
      <c r="B156" s="197"/>
      <c r="C156" s="201" t="s">
        <v>123</v>
      </c>
      <c r="D156" s="205">
        <f t="shared" si="17"/>
        <v>7463937.3280000016</v>
      </c>
      <c r="E156" s="205">
        <f t="shared" si="18"/>
        <v>4291775.8619999997</v>
      </c>
      <c r="F156" s="206">
        <f t="shared" si="19"/>
        <v>4098842.8019999997</v>
      </c>
      <c r="G156" s="203">
        <f t="shared" si="11"/>
        <v>95.504586767723424</v>
      </c>
      <c r="H156" s="203">
        <f t="shared" si="15"/>
        <v>54.915289637062173</v>
      </c>
      <c r="I156" s="207">
        <f t="shared" si="16"/>
        <v>0.50458676772342415</v>
      </c>
    </row>
    <row r="157" s="20" customFormat="1" ht="21.75" customHeight="1">
      <c r="A157" s="197"/>
      <c r="B157" s="197"/>
      <c r="C157" s="208" t="s">
        <v>18</v>
      </c>
      <c r="D157" s="209">
        <f>D9+D34+D44+D81+D85+D92+D114+D123+D136+D140+D39+D98</f>
        <v>6722031.7609999999</v>
      </c>
      <c r="E157" s="209">
        <f>E9+E34+E44+E81+E85+E92+E114+E123+E136+E140+E39+E98</f>
        <v>2651130.5439999998</v>
      </c>
      <c r="F157" s="209">
        <f>F9+F34+F44+F81+F85+F92+F114+F123+F136+F140+F39+F98</f>
        <v>2471937.057</v>
      </c>
      <c r="G157" s="209">
        <f t="shared" si="11"/>
        <v>93.240865207277409</v>
      </c>
      <c r="H157" s="209">
        <f t="shared" si="15"/>
        <v>36.773659287683337</v>
      </c>
      <c r="I157" s="210">
        <f t="shared" si="16"/>
        <v>-1.7591347927225911</v>
      </c>
    </row>
    <row r="158" s="20" customFormat="1" ht="45" hidden="1" customHeight="1">
      <c r="A158" s="211"/>
      <c r="B158" s="212"/>
      <c r="C158" s="213" t="s">
        <v>80</v>
      </c>
      <c r="D158" s="214">
        <f>D157-D92+D93</f>
        <v>5721347.6090000002</v>
      </c>
      <c r="E158" s="214">
        <f>E157-E92+E93</f>
        <v>2387663.0399999996</v>
      </c>
      <c r="F158" s="215">
        <f>F157-F92+F93</f>
        <v>2216152.2570000002</v>
      </c>
      <c r="G158" s="216">
        <f t="shared" si="11"/>
        <v>92.816792816795484</v>
      </c>
      <c r="H158" s="195">
        <f t="shared" si="15"/>
        <v>38.734794815016457</v>
      </c>
      <c r="I158" s="196">
        <f t="shared" si="16"/>
        <v>-2.1832071832045159</v>
      </c>
    </row>
    <row r="159" ht="12" customHeight="1">
      <c r="A159" s="217"/>
      <c r="B159" s="217" t="s">
        <v>127</v>
      </c>
      <c r="C159" s="217"/>
      <c r="D159" s="218"/>
      <c r="E159" s="218"/>
      <c r="F159" s="219"/>
      <c r="G159" s="220"/>
      <c r="H159" s="221"/>
    </row>
    <row r="160" s="35" customFormat="1" ht="27.75" hidden="1" customHeight="1">
      <c r="A160" s="222" t="s">
        <v>128</v>
      </c>
      <c r="B160" s="223"/>
      <c r="C160" s="223"/>
      <c r="D160" s="224"/>
      <c r="E160" s="224"/>
      <c r="F160" s="224"/>
      <c r="G160" s="225"/>
      <c r="H160" s="223"/>
      <c r="I160" s="5"/>
    </row>
    <row r="161" s="226" customFormat="1" ht="17.449999999999999" customHeight="1">
      <c r="A161" s="227" t="s">
        <v>129</v>
      </c>
      <c r="B161" s="227"/>
      <c r="C161" s="227"/>
      <c r="D161" s="228"/>
      <c r="E161" s="228"/>
      <c r="F161" s="228"/>
      <c r="G161" s="229"/>
      <c r="H161" s="227"/>
      <c r="I161" s="230"/>
    </row>
    <row r="162" s="9" customFormat="1" hidden="1">
      <c r="A162" s="1"/>
      <c r="B162" s="2"/>
      <c r="C162" s="2"/>
      <c r="D162" s="231"/>
      <c r="E162" s="231"/>
      <c r="F162" s="231"/>
      <c r="G162" s="232"/>
      <c r="H162" s="233"/>
      <c r="I162" s="5"/>
    </row>
    <row r="163" s="9" customFormat="1" ht="15" hidden="1">
      <c r="A163" s="1"/>
      <c r="B163" s="2"/>
      <c r="C163" s="2"/>
      <c r="D163" s="234"/>
      <c r="E163" s="234"/>
      <c r="F163" s="231"/>
      <c r="G163" s="232"/>
      <c r="H163" s="233"/>
      <c r="I163" s="5"/>
    </row>
    <row r="164" s="9" customFormat="1" hidden="1">
      <c r="A164" s="235"/>
      <c r="B164" s="236"/>
      <c r="C164" s="236"/>
      <c r="D164" s="237"/>
      <c r="E164" s="237"/>
      <c r="F164" s="238"/>
      <c r="G164" s="239"/>
      <c r="H164" s="240"/>
      <c r="I164" s="5"/>
    </row>
    <row r="165" s="9" customFormat="1" ht="32.25" hidden="1" customHeight="1">
      <c r="A165" s="241" t="s">
        <v>4</v>
      </c>
      <c r="B165" s="241" t="s">
        <v>5</v>
      </c>
      <c r="C165" s="241" t="s">
        <v>6</v>
      </c>
      <c r="D165" s="238"/>
      <c r="E165" s="238"/>
      <c r="F165" s="238"/>
      <c r="G165" s="239"/>
      <c r="H165" s="240"/>
      <c r="I165" s="5"/>
    </row>
    <row r="166" s="9" customFormat="1" ht="15.75" hidden="1">
      <c r="A166" s="242" t="s">
        <v>124</v>
      </c>
      <c r="B166" s="243"/>
      <c r="C166" s="244"/>
      <c r="D166" s="245">
        <f>D168+D169+D170</f>
        <v>24525968.417999998</v>
      </c>
      <c r="E166" s="245">
        <f>E168+E169+E170</f>
        <v>21619356.083999999</v>
      </c>
      <c r="F166" s="245">
        <f>F168+F169+F170</f>
        <v>20841969.650000002</v>
      </c>
      <c r="G166" s="246">
        <f t="shared" si="11"/>
        <v>96.40421097196635</v>
      </c>
      <c r="H166" s="247">
        <f t="shared" si="15"/>
        <v>84.979191421871647</v>
      </c>
      <c r="I166" s="5"/>
    </row>
    <row r="167" s="9" customFormat="1" ht="13.5" hidden="1">
      <c r="A167" s="248"/>
      <c r="B167" s="248"/>
      <c r="C167" s="249" t="s">
        <v>122</v>
      </c>
      <c r="D167" s="250"/>
      <c r="E167" s="250"/>
      <c r="F167" s="250"/>
      <c r="G167" s="251"/>
      <c r="H167" s="252"/>
      <c r="I167" s="5"/>
    </row>
    <row r="168" s="9" customFormat="1" ht="27" hidden="1">
      <c r="A168" s="248"/>
      <c r="B168" s="248"/>
      <c r="C168" s="253" t="s">
        <v>126</v>
      </c>
      <c r="D168" s="254">
        <v>14805057.912999997</v>
      </c>
      <c r="E168" s="254">
        <v>13268979.204</v>
      </c>
      <c r="F168" s="254">
        <v>12716245.471000001</v>
      </c>
      <c r="G168" s="246">
        <v>95.834391444118211</v>
      </c>
      <c r="H168" s="247">
        <v>85.891224105473739</v>
      </c>
      <c r="I168" s="5"/>
    </row>
    <row r="169" s="9" customFormat="1" ht="13.5" hidden="1">
      <c r="A169" s="248"/>
      <c r="B169" s="248"/>
      <c r="C169" s="253" t="s">
        <v>34</v>
      </c>
      <c r="D169" s="254">
        <v>7926615.3039999986</v>
      </c>
      <c r="E169" s="254">
        <v>7092166.3299999991</v>
      </c>
      <c r="F169" s="254">
        <v>6886598.409</v>
      </c>
      <c r="G169" s="246">
        <v>97.10147913296332</v>
      </c>
      <c r="H169" s="247">
        <v>86.879432707234116</v>
      </c>
      <c r="I169" s="5"/>
    </row>
    <row r="170" s="9" customFormat="1" ht="27" hidden="1">
      <c r="A170" s="248"/>
      <c r="B170" s="248"/>
      <c r="C170" s="253" t="s">
        <v>17</v>
      </c>
      <c r="D170" s="254">
        <v>1794295.2010000001</v>
      </c>
      <c r="E170" s="254">
        <v>1258210.55</v>
      </c>
      <c r="F170" s="254">
        <v>1239125.77</v>
      </c>
      <c r="G170" s="246">
        <v>98.4831807363243</v>
      </c>
      <c r="H170" s="247">
        <v>69.059192116737975</v>
      </c>
      <c r="I170" s="5"/>
    </row>
    <row r="171" s="9" customFormat="1" hidden="1">
      <c r="A171" s="1"/>
      <c r="B171" s="2"/>
      <c r="C171" s="2"/>
      <c r="D171" s="231"/>
      <c r="E171" s="231"/>
      <c r="F171" s="231"/>
      <c r="G171" s="232"/>
      <c r="H171" s="233"/>
      <c r="I171" s="5"/>
    </row>
    <row r="172" s="9" customFormat="1" ht="15">
      <c r="A172" s="1"/>
      <c r="B172" s="2"/>
      <c r="C172" s="2"/>
      <c r="D172" s="234"/>
      <c r="E172" s="234"/>
      <c r="F172" s="231"/>
      <c r="G172" s="232"/>
      <c r="H172" s="233"/>
      <c r="I172" s="5"/>
    </row>
    <row r="173" s="9" customFormat="1">
      <c r="A173" s="1"/>
      <c r="B173" s="2"/>
      <c r="C173" s="2"/>
      <c r="D173" s="231"/>
      <c r="E173" s="231"/>
      <c r="F173" s="231"/>
      <c r="G173" s="232"/>
      <c r="H173" s="233"/>
      <c r="I173" s="5"/>
    </row>
    <row r="174" s="9" customFormat="1">
      <c r="A174" s="1"/>
      <c r="B174" s="2"/>
      <c r="C174" s="2"/>
      <c r="D174" s="231"/>
      <c r="E174" s="231"/>
      <c r="F174" s="231"/>
      <c r="G174" s="232"/>
      <c r="H174" s="233"/>
      <c r="I174" s="5"/>
    </row>
    <row r="175" s="9" customFormat="1">
      <c r="A175" s="1"/>
      <c r="B175" s="2"/>
      <c r="C175" s="2"/>
      <c r="D175" s="231"/>
      <c r="E175" s="231"/>
      <c r="F175" s="255"/>
      <c r="G175" s="232"/>
      <c r="H175" s="233"/>
      <c r="I175" s="5"/>
    </row>
    <row r="176" s="9" customFormat="1">
      <c r="A176" s="1"/>
      <c r="B176" s="2"/>
      <c r="C176" s="2"/>
      <c r="D176" s="231"/>
      <c r="E176" s="231"/>
      <c r="F176" s="231"/>
      <c r="G176" s="232"/>
      <c r="H176" s="233"/>
      <c r="I176" s="5"/>
    </row>
    <row r="177" s="9" customFormat="1">
      <c r="A177" s="1"/>
      <c r="B177" s="2"/>
      <c r="C177" s="2"/>
      <c r="D177" s="231"/>
      <c r="E177" s="231"/>
      <c r="F177" s="231"/>
      <c r="G177" s="232"/>
      <c r="H177" s="233"/>
      <c r="I177" s="5"/>
    </row>
    <row r="178" s="9" customFormat="1">
      <c r="A178" s="1"/>
      <c r="B178" s="2"/>
      <c r="C178" s="2"/>
      <c r="D178" s="231"/>
      <c r="E178" s="231"/>
      <c r="F178" s="231"/>
      <c r="G178" s="232"/>
      <c r="H178" s="233"/>
      <c r="I178" s="5"/>
    </row>
    <row r="179" s="9" customFormat="1">
      <c r="A179" s="1"/>
      <c r="B179" s="2"/>
      <c r="C179" s="2"/>
      <c r="D179" s="231"/>
      <c r="E179" s="231"/>
      <c r="F179" s="231"/>
      <c r="G179" s="232"/>
      <c r="H179" s="233"/>
      <c r="I179" s="5"/>
    </row>
    <row r="180" s="9" customFormat="1">
      <c r="A180" s="1"/>
      <c r="B180" s="2"/>
      <c r="C180" s="2"/>
      <c r="D180" s="231"/>
      <c r="E180" s="231"/>
      <c r="F180" s="231"/>
      <c r="G180" s="232"/>
      <c r="H180" s="233"/>
      <c r="I180" s="5"/>
    </row>
    <row r="181" s="9" customFormat="1">
      <c r="A181" s="1"/>
      <c r="B181" s="2"/>
      <c r="C181" s="2"/>
      <c r="D181" s="231"/>
      <c r="E181" s="231"/>
      <c r="F181" s="231"/>
      <c r="G181" s="232"/>
      <c r="H181" s="256"/>
      <c r="I181" s="5"/>
    </row>
    <row r="182" s="9" customFormat="1">
      <c r="A182" s="1"/>
      <c r="B182" s="2"/>
      <c r="C182" s="2"/>
      <c r="D182" s="231"/>
      <c r="E182" s="231"/>
      <c r="F182" s="231"/>
      <c r="G182" s="232"/>
      <c r="H182" s="233"/>
      <c r="I182" s="5"/>
    </row>
    <row r="183" s="9" customFormat="1">
      <c r="A183" s="1"/>
      <c r="B183" s="2"/>
      <c r="C183" s="2"/>
      <c r="D183" s="231"/>
      <c r="E183" s="231"/>
      <c r="F183" s="231"/>
      <c r="G183" s="232"/>
      <c r="H183" s="233"/>
      <c r="I183" s="5"/>
    </row>
    <row r="184" s="9" customFormat="1">
      <c r="A184" s="1"/>
      <c r="B184" s="2"/>
      <c r="C184" s="2"/>
      <c r="D184" s="231"/>
      <c r="E184" s="231"/>
      <c r="F184" s="231"/>
      <c r="G184" s="232"/>
      <c r="H184" s="233"/>
      <c r="I184" s="5"/>
    </row>
    <row r="185" s="9" customFormat="1">
      <c r="A185" s="1"/>
      <c r="B185" s="2"/>
      <c r="C185" s="2"/>
      <c r="D185" s="231"/>
      <c r="E185" s="231"/>
      <c r="F185" s="231"/>
      <c r="G185" s="232"/>
      <c r="H185" s="233"/>
      <c r="I185" s="5"/>
    </row>
    <row r="186" s="9" customFormat="1">
      <c r="A186" s="1"/>
      <c r="B186" s="2"/>
      <c r="C186" s="2"/>
      <c r="D186" s="231"/>
      <c r="E186" s="231"/>
      <c r="F186" s="231"/>
      <c r="G186" s="232"/>
      <c r="H186" s="233"/>
      <c r="I186" s="5"/>
    </row>
    <row r="187" s="9" customFormat="1">
      <c r="A187" s="1"/>
      <c r="B187" s="2"/>
      <c r="C187" s="2"/>
      <c r="D187" s="231"/>
      <c r="E187" s="231"/>
      <c r="F187" s="231"/>
      <c r="G187" s="232"/>
      <c r="H187" s="233"/>
      <c r="I187" s="5"/>
    </row>
    <row r="188" s="9" customFormat="1">
      <c r="A188" s="1"/>
      <c r="B188" s="2"/>
      <c r="C188" s="2"/>
      <c r="D188" s="231"/>
      <c r="E188" s="231"/>
      <c r="F188" s="231"/>
      <c r="G188" s="232"/>
      <c r="H188" s="233"/>
      <c r="I188" s="5"/>
    </row>
    <row r="189" s="9" customFormat="1">
      <c r="A189" s="1"/>
      <c r="B189" s="2"/>
      <c r="C189" s="2"/>
      <c r="D189" s="231"/>
      <c r="E189" s="231"/>
      <c r="F189" s="231"/>
      <c r="G189" s="232"/>
      <c r="H189" s="233"/>
      <c r="I189" s="5"/>
    </row>
    <row r="190" s="9" customFormat="1">
      <c r="A190" s="1"/>
      <c r="B190" s="2"/>
      <c r="C190" s="2"/>
      <c r="D190" s="231"/>
      <c r="E190" s="231"/>
      <c r="F190" s="231"/>
      <c r="G190" s="232"/>
      <c r="H190" s="233"/>
      <c r="I190" s="5"/>
    </row>
    <row r="191" s="9" customFormat="1">
      <c r="A191" s="1"/>
      <c r="B191" s="2"/>
      <c r="C191" s="2"/>
      <c r="D191" s="231"/>
      <c r="E191" s="231"/>
      <c r="F191" s="231"/>
      <c r="G191" s="232"/>
      <c r="H191" s="233"/>
      <c r="I191" s="5"/>
    </row>
    <row r="192" s="9" customFormat="1">
      <c r="A192" s="1"/>
      <c r="B192" s="2"/>
      <c r="C192" s="2"/>
      <c r="D192" s="231"/>
      <c r="E192" s="231"/>
      <c r="F192" s="231"/>
      <c r="G192" s="232"/>
      <c r="H192" s="233"/>
      <c r="I192" s="5"/>
    </row>
    <row r="193" s="9" customFormat="1">
      <c r="A193" s="1"/>
      <c r="B193" s="2"/>
      <c r="C193" s="2"/>
      <c r="D193" s="231"/>
      <c r="E193" s="231"/>
      <c r="F193" s="231"/>
      <c r="G193" s="232"/>
      <c r="H193" s="233"/>
      <c r="I193" s="5"/>
    </row>
    <row r="194" s="9" customFormat="1">
      <c r="A194" s="1"/>
      <c r="B194" s="2"/>
      <c r="C194" s="2"/>
      <c r="D194" s="231"/>
      <c r="E194" s="231"/>
      <c r="F194" s="231"/>
      <c r="G194" s="232"/>
      <c r="H194" s="233"/>
      <c r="I194" s="5"/>
    </row>
    <row r="195" s="9" customFormat="1">
      <c r="A195" s="1"/>
      <c r="B195" s="2"/>
      <c r="C195" s="2"/>
      <c r="D195" s="231"/>
      <c r="E195" s="231"/>
      <c r="F195" s="231"/>
      <c r="G195" s="232"/>
      <c r="H195" s="233"/>
      <c r="I195" s="5"/>
    </row>
    <row r="196" s="9" customFormat="1">
      <c r="A196" s="1"/>
      <c r="B196" s="2"/>
      <c r="C196" s="2"/>
      <c r="D196" s="231"/>
      <c r="E196" s="231"/>
      <c r="F196" s="231"/>
      <c r="G196" s="232"/>
      <c r="H196" s="233"/>
      <c r="I196" s="5"/>
    </row>
    <row r="197" s="9" customFormat="1">
      <c r="A197" s="1"/>
      <c r="B197" s="2"/>
      <c r="C197" s="2"/>
      <c r="D197" s="231"/>
      <c r="E197" s="231"/>
      <c r="F197" s="231"/>
      <c r="G197" s="232"/>
      <c r="H197" s="233"/>
      <c r="I197" s="5"/>
    </row>
    <row r="198" s="9" customFormat="1">
      <c r="A198" s="1"/>
      <c r="B198" s="2"/>
      <c r="C198" s="2"/>
      <c r="D198" s="231"/>
      <c r="E198" s="231"/>
      <c r="F198" s="231"/>
      <c r="G198" s="232"/>
      <c r="H198" s="233"/>
      <c r="I198" s="5"/>
    </row>
    <row r="199" s="9" customFormat="1">
      <c r="A199" s="1"/>
      <c r="B199" s="2"/>
      <c r="C199" s="2"/>
      <c r="D199" s="231"/>
      <c r="E199" s="231"/>
      <c r="F199" s="231"/>
      <c r="G199" s="232"/>
      <c r="H199" s="233"/>
      <c r="I199" s="5"/>
    </row>
    <row r="200" s="9" customFormat="1">
      <c r="A200" s="1"/>
      <c r="B200" s="2"/>
      <c r="C200" s="2"/>
      <c r="D200" s="231"/>
      <c r="E200" s="231"/>
      <c r="F200" s="231"/>
      <c r="G200" s="232"/>
      <c r="H200" s="233"/>
      <c r="I200" s="5"/>
    </row>
    <row r="201" s="9" customFormat="1">
      <c r="A201" s="1"/>
      <c r="B201" s="2"/>
      <c r="C201" s="2"/>
      <c r="D201" s="231"/>
      <c r="E201" s="231"/>
      <c r="F201" s="231"/>
      <c r="G201" s="232"/>
      <c r="H201" s="233"/>
      <c r="I201" s="5"/>
    </row>
    <row r="202" s="9" customFormat="1">
      <c r="A202" s="1"/>
      <c r="B202" s="2"/>
      <c r="C202" s="2"/>
      <c r="D202" s="231"/>
      <c r="E202" s="231"/>
      <c r="F202" s="231"/>
      <c r="G202" s="232"/>
      <c r="H202" s="233"/>
      <c r="I202" s="5"/>
    </row>
    <row r="203" s="9" customFormat="1">
      <c r="A203" s="1"/>
      <c r="B203" s="2"/>
      <c r="C203" s="2"/>
      <c r="D203" s="231"/>
      <c r="E203" s="231"/>
      <c r="F203" s="231"/>
      <c r="G203" s="232"/>
      <c r="H203" s="233"/>
      <c r="I203" s="5"/>
    </row>
    <row r="204" s="9" customFormat="1">
      <c r="A204" s="1"/>
      <c r="B204" s="2"/>
      <c r="C204" s="2"/>
      <c r="D204" s="231"/>
      <c r="E204" s="231"/>
      <c r="F204" s="231"/>
      <c r="G204" s="232"/>
      <c r="H204" s="233"/>
      <c r="I204" s="5"/>
    </row>
    <row r="205" s="9" customFormat="1">
      <c r="A205" s="1"/>
      <c r="B205" s="2"/>
      <c r="C205" s="2"/>
      <c r="D205" s="231"/>
      <c r="E205" s="231"/>
      <c r="F205" s="231"/>
      <c r="G205" s="232"/>
      <c r="H205" s="233"/>
      <c r="I205" s="5"/>
    </row>
    <row r="206" s="9" customFormat="1">
      <c r="A206" s="1"/>
      <c r="B206" s="2"/>
      <c r="C206" s="2"/>
      <c r="D206" s="231"/>
      <c r="E206" s="231"/>
      <c r="F206" s="231"/>
      <c r="G206" s="232"/>
      <c r="H206" s="233"/>
      <c r="I206" s="5"/>
    </row>
    <row r="207" s="9" customFormat="1">
      <c r="A207" s="1"/>
      <c r="B207" s="2"/>
      <c r="C207" s="2"/>
      <c r="D207" s="231"/>
      <c r="E207" s="231"/>
      <c r="F207" s="231"/>
      <c r="G207" s="232"/>
      <c r="H207" s="233"/>
      <c r="I207" s="5"/>
    </row>
    <row r="208" s="9" customFormat="1">
      <c r="A208" s="1"/>
      <c r="B208" s="2"/>
      <c r="C208" s="2"/>
      <c r="D208" s="231"/>
      <c r="E208" s="231"/>
      <c r="F208" s="231"/>
      <c r="G208" s="232"/>
      <c r="H208" s="233"/>
      <c r="I208" s="5"/>
    </row>
    <row r="209" s="9" customFormat="1">
      <c r="A209" s="1"/>
      <c r="B209" s="2"/>
      <c r="C209" s="2"/>
      <c r="D209" s="231"/>
      <c r="E209" s="231"/>
      <c r="F209" s="231"/>
      <c r="G209" s="232"/>
      <c r="H209" s="233"/>
      <c r="I209" s="5"/>
    </row>
    <row r="210" s="9" customFormat="1">
      <c r="A210" s="1"/>
      <c r="B210" s="2"/>
      <c r="C210" s="2"/>
      <c r="D210" s="231"/>
      <c r="E210" s="231"/>
      <c r="F210" s="231"/>
      <c r="G210" s="232"/>
      <c r="H210" s="233"/>
      <c r="I210" s="5"/>
    </row>
    <row r="211" s="9" customFormat="1">
      <c r="A211" s="1"/>
      <c r="B211" s="2"/>
      <c r="C211" s="2"/>
      <c r="D211" s="231"/>
      <c r="E211" s="231"/>
      <c r="F211" s="231"/>
      <c r="G211" s="232"/>
      <c r="H211" s="233"/>
      <c r="I211" s="5"/>
    </row>
    <row r="212" s="9" customFormat="1">
      <c r="A212" s="1"/>
      <c r="B212" s="2"/>
      <c r="C212" s="2"/>
      <c r="D212" s="231"/>
      <c r="E212" s="231"/>
      <c r="F212" s="231"/>
      <c r="G212" s="232"/>
      <c r="H212" s="233"/>
      <c r="I212" s="5"/>
    </row>
    <row r="213" s="9" customFormat="1">
      <c r="A213" s="1"/>
      <c r="B213" s="2"/>
      <c r="C213" s="2"/>
      <c r="D213" s="231"/>
      <c r="E213" s="231"/>
      <c r="F213" s="231"/>
      <c r="G213" s="232"/>
      <c r="H213" s="233"/>
      <c r="I213" s="5"/>
    </row>
    <row r="214" s="9" customFormat="1">
      <c r="A214" s="1"/>
      <c r="B214" s="2"/>
      <c r="C214" s="2"/>
      <c r="D214" s="231"/>
      <c r="E214" s="231"/>
      <c r="F214" s="231"/>
      <c r="G214" s="232"/>
      <c r="H214" s="233"/>
      <c r="I214" s="5"/>
    </row>
    <row r="215" s="9" customFormat="1">
      <c r="A215" s="1"/>
      <c r="B215" s="2"/>
      <c r="C215" s="2"/>
      <c r="D215" s="231"/>
      <c r="E215" s="231"/>
      <c r="F215" s="231"/>
      <c r="G215" s="232"/>
      <c r="H215" s="233"/>
      <c r="I215" s="5"/>
    </row>
    <row r="216" s="9" customFormat="1">
      <c r="A216" s="1"/>
      <c r="B216" s="2"/>
      <c r="C216" s="2"/>
      <c r="D216" s="231"/>
      <c r="E216" s="231"/>
      <c r="F216" s="231"/>
      <c r="G216" s="232"/>
      <c r="H216" s="233"/>
      <c r="I216" s="5"/>
    </row>
    <row r="217" s="9" customFormat="1">
      <c r="A217" s="1"/>
      <c r="B217" s="2"/>
      <c r="C217" s="2"/>
      <c r="D217" s="231"/>
      <c r="E217" s="231"/>
      <c r="F217" s="231"/>
      <c r="G217" s="232"/>
      <c r="H217" s="233"/>
      <c r="I217" s="5"/>
    </row>
    <row r="218">
      <c r="D218" s="231"/>
      <c r="E218" s="231"/>
      <c r="F218" s="231"/>
      <c r="G218" s="232"/>
      <c r="H218" s="233"/>
    </row>
    <row r="219">
      <c r="A219" s="257"/>
      <c r="B219" s="257"/>
      <c r="C219" s="257"/>
      <c r="D219" s="231"/>
      <c r="E219" s="231"/>
      <c r="F219" s="231"/>
      <c r="G219" s="232"/>
      <c r="H219" s="233"/>
    </row>
    <row r="220">
      <c r="A220" s="257"/>
      <c r="B220" s="257"/>
      <c r="C220" s="257"/>
      <c r="D220" s="231"/>
      <c r="E220" s="231"/>
      <c r="F220" s="231"/>
      <c r="G220" s="232"/>
      <c r="H220" s="233"/>
    </row>
    <row r="221">
      <c r="A221" s="257"/>
      <c r="B221" s="257"/>
      <c r="C221" s="257"/>
      <c r="D221" s="231"/>
      <c r="E221" s="231"/>
      <c r="F221" s="231"/>
      <c r="G221" s="232"/>
      <c r="H221" s="233"/>
    </row>
    <row r="222">
      <c r="A222" s="257"/>
      <c r="B222" s="257"/>
      <c r="C222" s="257"/>
      <c r="D222" s="231"/>
      <c r="E222" s="231"/>
      <c r="F222" s="231"/>
      <c r="G222" s="232"/>
      <c r="H222" s="233"/>
    </row>
    <row r="223">
      <c r="A223" s="257"/>
      <c r="B223" s="257"/>
      <c r="C223" s="257"/>
      <c r="D223" s="231"/>
      <c r="E223" s="231"/>
      <c r="F223" s="231"/>
      <c r="G223" s="232"/>
      <c r="H223" s="233"/>
    </row>
    <row r="224">
      <c r="A224" s="257"/>
      <c r="B224" s="257"/>
      <c r="C224" s="257"/>
      <c r="D224" s="231"/>
      <c r="E224" s="231"/>
      <c r="F224" s="231"/>
      <c r="G224" s="232"/>
      <c r="H224" s="233"/>
    </row>
  </sheetData>
  <autoFilter ref="A5:I5"/>
  <mergeCells count="43">
    <mergeCell ref="A3:I3"/>
    <mergeCell ref="A7:B9"/>
    <mergeCell ref="A11:B21"/>
    <mergeCell ref="A23:B25"/>
    <mergeCell ref="A27:B28"/>
    <mergeCell ref="A31:B34"/>
    <mergeCell ref="A36:B38"/>
    <mergeCell ref="A41:B44"/>
    <mergeCell ref="A46:B48"/>
    <mergeCell ref="A50:B52"/>
    <mergeCell ref="A54:B56"/>
    <mergeCell ref="A58:B60"/>
    <mergeCell ref="A62:B64"/>
    <mergeCell ref="A66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1496062992125984" bottom="0.31496062992125984" header="0.19684999999999997" footer="0.19684999999999997"/>
  <pageSetup paperSize="9" scale="66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57</cp:revision>
  <dcterms:created xsi:type="dcterms:W3CDTF">2002-03-11T10:22:00Z</dcterms:created>
  <dcterms:modified xsi:type="dcterms:W3CDTF">2025-09-09T11:18:10Z</dcterms:modified>
  <cp:version>983040</cp:version>
</cp:coreProperties>
</file>