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о ГРБС и источникам" sheetId="1" state="visible" r:id="rId1"/>
  </sheets>
  <definedNames>
    <definedName name="_xlnm._FilterDatabase" localSheetId="0" hidden="1">'По ГРБС и источникам'!$A$5:$I$5</definedName>
    <definedName name="Print_Titles" localSheetId="0" hidden="0">'По ГРБС и источникам'!$5:$5</definedName>
    <definedName name="_xlnm.Print_Area" localSheetId="0">'По ГРБС и источникам'!$A$1:$I$161</definedName>
    <definedName name="_xlnm._FilterDatabase" localSheetId="0" hidden="1">'По ГРБС и источникам'!$A$5:$I$5</definedName>
  </definedNames>
  <calcPr/>
</workbook>
</file>

<file path=xl/sharedStrings.xml><?xml version="1.0" encoding="utf-8"?>
<sst xmlns="http://schemas.openxmlformats.org/spreadsheetml/2006/main" count="130" uniqueCount="130">
  <si>
    <t xml:space="preserve">Приложение 2</t>
  </si>
  <si>
    <t xml:space="preserve">к пояснительной записке</t>
  </si>
  <si>
    <t xml:space="preserve">Оперативный анализ исполнения бюджета города Перми по расходам на 1 декабря 2025 года</t>
  </si>
  <si>
    <t>тыс.руб.</t>
  </si>
  <si>
    <t>КВСР</t>
  </si>
  <si>
    <t xml:space="preserve">Наименование ГРБС</t>
  </si>
  <si>
    <t xml:space="preserve">Источники финансирования</t>
  </si>
  <si>
    <t xml:space="preserve">Ассигнования 2025 года</t>
  </si>
  <si>
    <t xml:space="preserve">Кассовый план января-ноября 2025 года</t>
  </si>
  <si>
    <t xml:space="preserve">Кассовый расход на 01.12.2025</t>
  </si>
  <si>
    <t xml:space="preserve">% выпол-нения кассового плана января-ноября 2025 года</t>
  </si>
  <si>
    <t xml:space="preserve">% выпол-нения годовых  ассигно-ваний</t>
  </si>
  <si>
    <t xml:space="preserve">Отклонение от установ-ленного уровня выполнения плана (95%)*</t>
  </si>
  <si>
    <t>163</t>
  </si>
  <si>
    <t xml:space="preserve">Департамент имущественных отношений администрации г.Перми</t>
  </si>
  <si>
    <t xml:space="preserve">Итого по КВСР 163 в т.ч.:</t>
  </si>
  <si>
    <t xml:space="preserve">расходы местного бюджета</t>
  </si>
  <si>
    <t xml:space="preserve">расходы, переданные из краевого бюджета на выполнение полномочий городского округа</t>
  </si>
  <si>
    <t xml:space="preserve">справочно: бюджетные инвестиции</t>
  </si>
  <si>
    <t>902</t>
  </si>
  <si>
    <t xml:space="preserve">Департамент финансов администрации г. Перми</t>
  </si>
  <si>
    <t xml:space="preserve">Итого по КВСР 902 в т.ч.:</t>
  </si>
  <si>
    <t xml:space="preserve">расходы местного бюджета без учета зарезервированных средств</t>
  </si>
  <si>
    <t xml:space="preserve">Содержание муниципальных органов города Перми</t>
  </si>
  <si>
    <t xml:space="preserve">Обеспечение деятельности (оказание услуг, выполнение работ) муницип.учреждений (организаций)- МКУ ЦБ</t>
  </si>
  <si>
    <t xml:space="preserve">Мероприятия, связанные с профилактикой распространения коронавирусной инфекции</t>
  </si>
  <si>
    <t xml:space="preserve">Мероприятия в сфере применения информационных технологий</t>
  </si>
  <si>
    <t xml:space="preserve">Исполнение обязательств по обслуживанию муниципального долга</t>
  </si>
  <si>
    <t xml:space="preserve">Средства на исполнение судебных актов, вступивших в законную силу</t>
  </si>
  <si>
    <t xml:space="preserve">расходы местного бюджета по зарезервированным средствам</t>
  </si>
  <si>
    <t xml:space="preserve">Резервный фонд администрации города Перми</t>
  </si>
  <si>
    <t>903</t>
  </si>
  <si>
    <t xml:space="preserve">Департамент градостроительства и архитектуры администрации города Перми</t>
  </si>
  <si>
    <t xml:space="preserve">Итого по КВСР 903 в т.ч.:</t>
  </si>
  <si>
    <t xml:space="preserve">расходы по выполнению госполномочий</t>
  </si>
  <si>
    <t xml:space="preserve">Управление записи актов гражданского состояния администрации города Перми</t>
  </si>
  <si>
    <t xml:space="preserve">Итого по КВСР 910 в т.ч.:</t>
  </si>
  <si>
    <t>915</t>
  </si>
  <si>
    <t xml:space="preserve">Управление по экологии и природопользованию администрации г. Перми</t>
  </si>
  <si>
    <t xml:space="preserve">Итого по КВСР 915 в т.ч.:</t>
  </si>
  <si>
    <t xml:space="preserve">Департамент культуры и молодежной политики администрации города Перми</t>
  </si>
  <si>
    <t xml:space="preserve">Итого по КВСР 924 в т.ч.:</t>
  </si>
  <si>
    <t>930</t>
  </si>
  <si>
    <t xml:space="preserve">Департамент образования администрации г.Перми</t>
  </si>
  <si>
    <t xml:space="preserve">Итого по КВСР 930 в т.ч.:</t>
  </si>
  <si>
    <t>931</t>
  </si>
  <si>
    <t xml:space="preserve">Администрация Ленинского района</t>
  </si>
  <si>
    <t xml:space="preserve">Итого по КВСР 931 в т.ч.:</t>
  </si>
  <si>
    <t>932</t>
  </si>
  <si>
    <t xml:space="preserve">Администрация Свердловского района</t>
  </si>
  <si>
    <t xml:space="preserve">Итого по КВСР 932 в т.ч.:</t>
  </si>
  <si>
    <t>933</t>
  </si>
  <si>
    <t xml:space="preserve">Администрация Мотовилихинского района</t>
  </si>
  <si>
    <t xml:space="preserve">Итого по КВСР 933 в т.ч.:</t>
  </si>
  <si>
    <t>934</t>
  </si>
  <si>
    <t xml:space="preserve">Администрация Дзержинского района</t>
  </si>
  <si>
    <t xml:space="preserve">Итого по КВСР 934 в т.ч.:</t>
  </si>
  <si>
    <t>935</t>
  </si>
  <si>
    <t xml:space="preserve">Администрация Индустриального района</t>
  </si>
  <si>
    <t xml:space="preserve">Итого по КВСР 935 в т.ч.:</t>
  </si>
  <si>
    <t>936</t>
  </si>
  <si>
    <t xml:space="preserve">Администрация Кировского района</t>
  </si>
  <si>
    <t xml:space="preserve">Итого по КВСР 936 в т.ч.:</t>
  </si>
  <si>
    <t>937</t>
  </si>
  <si>
    <t xml:space="preserve">Администрация Орджоникидзевского района</t>
  </si>
  <si>
    <t xml:space="preserve">Итого по КВСР 937 в т.ч.:</t>
  </si>
  <si>
    <t>938</t>
  </si>
  <si>
    <t xml:space="preserve">Администрация поселка Новые Ляды</t>
  </si>
  <si>
    <t xml:space="preserve">Итого по КВСР 938 в т.ч.:</t>
  </si>
  <si>
    <t>940</t>
  </si>
  <si>
    <t xml:space="preserve">Департамент жилищно-коммунального хозяйства администрации города Перми</t>
  </si>
  <si>
    <t xml:space="preserve">Итого по КВСР 940 в т.ч.:</t>
  </si>
  <si>
    <t>942</t>
  </si>
  <si>
    <t xml:space="preserve">Управление капитального строительства администрации г.Перми</t>
  </si>
  <si>
    <t xml:space="preserve">Итого по КВСР 942 в т.ч.:</t>
  </si>
  <si>
    <t>944</t>
  </si>
  <si>
    <t xml:space="preserve">Департамент дорог                        и благоустройства администрации г.Перми</t>
  </si>
  <si>
    <t xml:space="preserve">Итого по КВСР 944 в т.ч.:</t>
  </si>
  <si>
    <t xml:space="preserve">Итого по КВСР 944 (без учета средств на строительство трамвайных путей между станциями Пермь II и Пермь I) в т.ч.: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</si>
  <si>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трамв.путей между станц.ПермьII и ПермьI) </t>
  </si>
  <si>
    <t xml:space="preserve">справочно: бюджетные инвестиции (без учета средств на строительство трамвайных путей между станциями Пермь II и Пермь I) </t>
  </si>
  <si>
    <t>945</t>
  </si>
  <si>
    <t xml:space="preserve">Департамент транспорта администрации г.Перми</t>
  </si>
  <si>
    <t xml:space="preserve">Итого по КВСР 945 в т.ч.:</t>
  </si>
  <si>
    <t>950</t>
  </si>
  <si>
    <t xml:space="preserve">Контрольный департамент администрации г.Перми</t>
  </si>
  <si>
    <t xml:space="preserve">Итого по КВСР 950 в т.ч.:</t>
  </si>
  <si>
    <t>951</t>
  </si>
  <si>
    <t xml:space="preserve">Департамент экономики и промышленной политики администрации г.Перми</t>
  </si>
  <si>
    <t xml:space="preserve">Итого по КВСР 951 в т.ч.:</t>
  </si>
  <si>
    <t>955</t>
  </si>
  <si>
    <t xml:space="preserve">Департамент социальной политики администрации г.Перми</t>
  </si>
  <si>
    <t xml:space="preserve">Итого по КВСР 955 в т.ч.:</t>
  </si>
  <si>
    <t>964</t>
  </si>
  <si>
    <t xml:space="preserve">Департамент общественной безопасности администрации г.Перми</t>
  </si>
  <si>
    <t xml:space="preserve">Итого по КВСР 964 в т.ч.:</t>
  </si>
  <si>
    <t>975</t>
  </si>
  <si>
    <t xml:space="preserve">Администрация города Перми</t>
  </si>
  <si>
    <t xml:space="preserve">Итого по КВСР 975 в т.ч.:</t>
  </si>
  <si>
    <t>976</t>
  </si>
  <si>
    <t xml:space="preserve">Комитет по физической культуре и спорту администрации г. Перми</t>
  </si>
  <si>
    <t xml:space="preserve">Итого по КВСР 976 в т.ч.:</t>
  </si>
  <si>
    <t>977</t>
  </si>
  <si>
    <t xml:space="preserve">Контрольно-счетная палата города Перми</t>
  </si>
  <si>
    <t xml:space="preserve">Итого по КВСР 977 в т.ч.:</t>
  </si>
  <si>
    <t>978</t>
  </si>
  <si>
    <t xml:space="preserve">Городская избирательная комиссия города Перми</t>
  </si>
  <si>
    <t xml:space="preserve">Итого по КВСР 978 в т.ч.:</t>
  </si>
  <si>
    <t>985</t>
  </si>
  <si>
    <t xml:space="preserve">Пермская городская Дума</t>
  </si>
  <si>
    <t xml:space="preserve">Итого по КВСР 985 в т.ч.:</t>
  </si>
  <si>
    <t>991</t>
  </si>
  <si>
    <t xml:space="preserve">Управление жилищных отношений администрации г.Перми</t>
  </si>
  <si>
    <t xml:space="preserve">Итого по КВСР 991 в т.ч.:</t>
  </si>
  <si>
    <t>992</t>
  </si>
  <si>
    <t xml:space="preserve">Департамент земельных отношений администрации г. Перми</t>
  </si>
  <si>
    <t xml:space="preserve">Итого по КВСР 992 в т.ч.:</t>
  </si>
  <si>
    <t xml:space="preserve">Нераспределенные МБТ </t>
  </si>
  <si>
    <t>х</t>
  </si>
  <si>
    <t xml:space="preserve">Cофинансирование проекта инициативного бюджетирования                                                                                                                         (расходы за счет безвозмездных поступлений от физических лиц)</t>
  </si>
  <si>
    <t xml:space="preserve">Всего расходов без учета зарезервированных средств</t>
  </si>
  <si>
    <t xml:space="preserve">Всего расходов без учета зарезервированных средств (без учета средств на строительство трамвайных путей между станциями Пермь II и Пермь I) </t>
  </si>
  <si>
    <t xml:space="preserve">в том числе: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</si>
  <si>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трамвайных путей между станциями Пермь II и Пермь I) </t>
  </si>
  <si>
    <t xml:space="preserve">ВСЕГО РАСХОДОВ</t>
  </si>
  <si>
    <t xml:space="preserve">ВСЕГО РАСХОДОВ (без учета средств на строительство трамвайных путей между станциями Пермь II и Пермь I) </t>
  </si>
  <si>
    <t xml:space="preserve">расходы  местного бюджета с учетом зарезервированных средств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</si>
  <si>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</si>
  <si>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-  годовые ассигнования и кассовый план ГРБС в части расходов за счет средств краевого бюджета, передаваемых на выполнение гос.полномочий и полномочий городского округа, будут уточняться. </t>
  </si>
  <si>
    <t xml:space="preserve"> *   расчётный уровень установлен исходя из 95,0 % исполнения кассового плана по расходам за январь-ноябрь 2025 года.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</si>
</sst>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#,##0.000"/>
    <numFmt numFmtId="162" formatCode="#,##0.00000"/>
  </numFmts>
  <fonts count="39">
    <font>
      <sz val="10.000000"/>
      <color theme="1"/>
      <name val="Arial"/>
    </font>
    <font>
      <sz val="10.000000"/>
      <name val="Times New Roman"/>
    </font>
    <font>
      <sz val="10.000000"/>
      <name val="Arial"/>
    </font>
    <font>
      <sz val="11.000000"/>
      <name val="Times New Roman"/>
    </font>
    <font>
      <b/>
      <sz val="12.000000"/>
      <name val="Times New Roman"/>
    </font>
    <font>
      <b/>
      <sz val="12.000000"/>
      <color theme="1"/>
      <name val="Times New Roman"/>
    </font>
    <font>
      <b/>
      <sz val="10.000000"/>
      <name val="Times New Roman"/>
    </font>
    <font>
      <sz val="10.000000"/>
      <color theme="1"/>
      <name val="Times New Roman"/>
    </font>
    <font>
      <b/>
      <sz val="9.000000"/>
      <name val="Times New Roman"/>
    </font>
    <font>
      <b/>
      <sz val="9.000000"/>
      <color theme="1"/>
      <name val="Times New Roman"/>
    </font>
    <font>
      <b/>
      <sz val="11.000000"/>
      <name val="Times New Roman"/>
    </font>
    <font>
      <b/>
      <sz val="11.000000"/>
      <color theme="1"/>
      <name val="Times New Roman"/>
    </font>
    <font>
      <sz val="11.000000"/>
      <name val="Arial"/>
    </font>
    <font>
      <b/>
      <sz val="10.000000"/>
      <name val="Arial"/>
    </font>
    <font>
      <sz val="10.000000"/>
      <color indexed="2"/>
      <name val="Arial"/>
    </font>
    <font>
      <i/>
      <sz val="10.000000"/>
      <name val="Times New Roman"/>
    </font>
    <font>
      <i/>
      <sz val="10.000000"/>
      <color theme="1"/>
      <name val="Times New Roman"/>
    </font>
    <font>
      <i/>
      <sz val="10.000000"/>
      <name val="Arial"/>
    </font>
    <font>
      <sz val="10.000000"/>
      <color rgb="FFC00000"/>
      <name val="Arial"/>
    </font>
    <font>
      <sz val="10.000000"/>
      <color rgb="FFC00000"/>
      <name val="Times New Roman"/>
    </font>
    <font>
      <sz val="10.000000"/>
      <color indexed="2"/>
      <name val="Times New Roman"/>
    </font>
    <font>
      <b/>
      <sz val="10.000000"/>
      <color indexed="2"/>
      <name val="Arial"/>
    </font>
    <font>
      <i/>
      <sz val="10.000000"/>
      <color indexed="2"/>
      <name val="Times New Roman"/>
    </font>
    <font>
      <i/>
      <sz val="10.000000"/>
      <color indexed="2"/>
      <name val="Arial"/>
    </font>
    <font>
      <sz val="10.000000"/>
      <color rgb="FF7030A0"/>
      <name val="Times New Roman"/>
    </font>
    <font>
      <sz val="10.000000"/>
      <color indexed="30"/>
      <name val="Arial"/>
    </font>
    <font>
      <sz val="10.000000"/>
      <color indexed="60"/>
      <name val="Arial"/>
    </font>
    <font>
      <b/>
      <sz val="11.000000"/>
      <color indexed="2"/>
      <name val="Times New Roman"/>
    </font>
    <font>
      <b/>
      <sz val="10.000000"/>
      <color indexed="2"/>
      <name val="Times New Roman"/>
    </font>
    <font>
      <b/>
      <sz val="8.000000"/>
      <name val="Times New Roman"/>
    </font>
    <font>
      <sz val="10.000000"/>
      <color rgb="FF7030A0"/>
      <name val="Arial"/>
    </font>
    <font>
      <b/>
      <sz val="10.000000"/>
      <color rgb="FF7030A0"/>
      <name val="Times New Roman"/>
    </font>
    <font>
      <b/>
      <i/>
      <sz val="12.000000"/>
      <name val="Times New Roman"/>
    </font>
    <font>
      <b/>
      <i/>
      <sz val="11.000000"/>
      <name val="Times New Roman"/>
    </font>
    <font>
      <b/>
      <i/>
      <sz val="11.000000"/>
      <color indexed="2"/>
      <name val="Times New Roman"/>
    </font>
    <font>
      <b/>
      <i/>
      <sz val="10.000000"/>
      <name val="Times New Roman"/>
    </font>
    <font>
      <sz val="11.000000"/>
      <color indexed="2"/>
      <name val="Times New Roman"/>
    </font>
    <font>
      <b/>
      <i/>
      <sz val="11.000000"/>
      <color theme="1"/>
      <name val="Times New Roman"/>
    </font>
    <font>
      <b/>
      <i/>
      <sz val="10.000000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049958800012207406"/>
        <bgColor theme="0" tint="-0.049958800012207406"/>
      </patternFill>
    </fill>
    <fill>
      <patternFill patternType="solid">
        <fgColor theme="0"/>
        <bgColor theme="0"/>
      </patternFill>
    </fill>
    <fill>
      <patternFill patternType="solid">
        <fgColor indexed="42"/>
        <bgColor indexed="42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36">
    <xf fontId="0" fillId="0" borderId="0" numFmtId="0" xfId="0"/>
    <xf fontId="1" fillId="2" borderId="0" numFmtId="160" xfId="0" applyNumberFormat="1" applyFont="1" applyFill="1"/>
    <xf fontId="2" fillId="2" borderId="0" numFmtId="160" xfId="0" applyNumberFormat="1" applyFont="1" applyFill="1"/>
    <xf fontId="2" fillId="0" borderId="0" numFmtId="160" xfId="0" applyNumberFormat="1" applyFont="1"/>
    <xf fontId="0" fillId="0" borderId="0" numFmtId="160" xfId="0" applyNumberFormat="1"/>
    <xf fontId="2" fillId="0" borderId="0" numFmtId="4" xfId="0" applyNumberFormat="1" applyFont="1"/>
    <xf fontId="2" fillId="0" borderId="0" numFmtId="160" xfId="0" applyNumberFormat="1" applyFont="1" applyAlignment="1">
      <alignment horizontal="center"/>
    </xf>
    <xf fontId="1" fillId="0" borderId="0" numFmtId="160" xfId="0" applyNumberFormat="1" applyFont="1"/>
    <xf fontId="3" fillId="0" borderId="0" numFmtId="160" xfId="0" applyNumberFormat="1" applyFont="1" applyAlignment="1">
      <alignment horizontal="right"/>
    </xf>
    <xf fontId="0" fillId="0" borderId="0" numFmtId="0" xfId="0"/>
    <xf fontId="4" fillId="0" borderId="0" numFmtId="160" xfId="0" applyNumberFormat="1" applyFont="1" applyAlignment="1">
      <alignment horizontal="center"/>
    </xf>
    <xf fontId="5" fillId="0" borderId="0" numFmtId="160" xfId="0" applyNumberFormat="1" applyFont="1" applyAlignment="1">
      <alignment horizontal="center"/>
    </xf>
    <xf fontId="4" fillId="0" borderId="0" numFmtId="4" xfId="0" applyNumberFormat="1" applyFont="1" applyAlignment="1">
      <alignment horizontal="center"/>
    </xf>
    <xf fontId="6" fillId="0" borderId="0" numFmtId="160" xfId="0" applyNumberFormat="1" applyFont="1"/>
    <xf fontId="1" fillId="0" borderId="0" numFmtId="160" xfId="0" applyNumberFormat="1" applyFont="1" applyAlignment="1">
      <alignment horizontal="right"/>
    </xf>
    <xf fontId="7" fillId="0" borderId="0" numFmtId="160" xfId="0" applyNumberFormat="1" applyFont="1"/>
    <xf fontId="1" fillId="0" borderId="0" numFmtId="160" xfId="0" applyNumberFormat="1" applyFont="1" applyAlignment="1">
      <alignment horizontal="center" vertical="center"/>
    </xf>
    <xf fontId="8" fillId="2" borderId="1" numFmtId="160" xfId="0" applyNumberFormat="1" applyFont="1" applyFill="1" applyBorder="1" applyAlignment="1">
      <alignment horizontal="center" vertical="center" wrapText="1"/>
    </xf>
    <xf fontId="8" fillId="2" borderId="2" numFmtId="160" xfId="0" applyNumberFormat="1" applyFont="1" applyFill="1" applyBorder="1" applyAlignment="1">
      <alignment horizontal="center" vertical="center" wrapText="1"/>
    </xf>
    <xf fontId="8" fillId="0" borderId="3" numFmtId="160" xfId="0" applyNumberFormat="1" applyFont="1" applyBorder="1" applyAlignment="1">
      <alignment horizontal="center" vertical="center" wrapText="1"/>
    </xf>
    <xf fontId="9" fillId="0" borderId="3" numFmtId="160" xfId="0" applyNumberFormat="1" applyFont="1" applyBorder="1" applyAlignment="1">
      <alignment horizontal="center" vertical="center" wrapText="1"/>
    </xf>
    <xf fontId="8" fillId="0" borderId="4" numFmtId="4" xfId="0" applyNumberFormat="1" applyFont="1" applyBorder="1" applyAlignment="1">
      <alignment horizontal="center" vertical="center" wrapText="1"/>
    </xf>
    <xf fontId="2" fillId="0" borderId="0" numFmtId="0" xfId="0" applyFont="1"/>
    <xf fontId="6" fillId="0" borderId="1" numFmtId="160" xfId="0" applyNumberFormat="1" applyFont="1" applyBorder="1" applyAlignment="1">
      <alignment horizontal="center" vertical="center" wrapText="1"/>
    </xf>
    <xf fontId="6" fillId="0" borderId="1" numFmtId="160" xfId="0" applyNumberFormat="1" applyFont="1" applyBorder="1" applyAlignment="1">
      <alignment horizontal="left" vertical="center" wrapText="1"/>
    </xf>
    <xf fontId="6" fillId="0" borderId="2" numFmtId="160" xfId="0" applyNumberFormat="1" applyFont="1" applyBorder="1" applyAlignment="1">
      <alignment horizontal="left" vertical="center" wrapText="1"/>
    </xf>
    <xf fontId="10" fillId="0" borderId="3" numFmtId="160" xfId="0" applyNumberFormat="1" applyFont="1" applyBorder="1" applyAlignment="1" applyProtection="1">
      <alignment horizontal="center" vertical="center" wrapText="1"/>
    </xf>
    <xf fontId="11" fillId="0" borderId="3" numFmtId="160" xfId="0" applyNumberFormat="1" applyFont="1" applyBorder="1" applyAlignment="1" applyProtection="1">
      <alignment horizontal="center" vertical="center" wrapText="1"/>
    </xf>
    <xf fontId="10" fillId="0" borderId="4" numFmtId="160" xfId="0" applyNumberFormat="1" applyFont="1" applyBorder="1" applyAlignment="1" applyProtection="1">
      <alignment horizontal="center" vertical="center" wrapText="1"/>
    </xf>
    <xf fontId="10" fillId="0" borderId="1" numFmtId="160" xfId="0" applyNumberFormat="1" applyFont="1" applyBorder="1" applyAlignment="1" applyProtection="1">
      <alignment horizontal="center" vertical="center" wrapText="1"/>
    </xf>
    <xf fontId="10" fillId="2" borderId="1" numFmtId="160" xfId="0" applyNumberFormat="1" applyFont="1" applyFill="1" applyBorder="1" applyAlignment="1">
      <alignment horizontal="center" vertical="center"/>
    </xf>
    <xf fontId="12" fillId="0" borderId="0" numFmtId="0" xfId="0" applyFont="1"/>
    <xf fontId="13" fillId="0" borderId="0" numFmtId="0" xfId="0" applyFont="1"/>
    <xf fontId="6" fillId="0" borderId="5" numFmtId="160" xfId="0" applyNumberFormat="1" applyFont="1" applyBorder="1" applyAlignment="1">
      <alignment horizontal="center" vertical="center" wrapText="1"/>
    </xf>
    <xf fontId="6" fillId="0" borderId="6" numFmtId="160" xfId="0" applyNumberFormat="1" applyFont="1" applyBorder="1" applyAlignment="1">
      <alignment horizontal="center" vertical="center" wrapText="1"/>
    </xf>
    <xf fontId="1" fillId="0" borderId="7" numFmtId="160" xfId="0" applyNumberFormat="1" applyFont="1" applyBorder="1" applyAlignment="1">
      <alignment horizontal="left" vertical="center" wrapText="1"/>
    </xf>
    <xf fontId="1" fillId="0" borderId="3" numFmtId="160" xfId="0" applyNumberFormat="1" applyFont="1" applyBorder="1" applyAlignment="1" applyProtection="1">
      <alignment horizontal="center" vertical="center" wrapText="1"/>
    </xf>
    <xf fontId="7" fillId="0" borderId="3" numFmtId="160" xfId="0" applyNumberFormat="1" applyFont="1" applyBorder="1" applyAlignment="1" applyProtection="1">
      <alignment horizontal="center" vertical="center" wrapText="1"/>
    </xf>
    <xf fontId="1" fillId="0" borderId="4" numFmtId="160" xfId="0" applyNumberFormat="1" applyFont="1" applyBorder="1" applyAlignment="1" applyProtection="1">
      <alignment horizontal="center" vertical="center" wrapText="1"/>
    </xf>
    <xf fontId="1" fillId="0" borderId="1" numFmtId="160" xfId="0" applyNumberFormat="1" applyFont="1" applyBorder="1" applyAlignment="1" applyProtection="1">
      <alignment horizontal="center" vertical="center" wrapText="1"/>
    </xf>
    <xf fontId="1" fillId="2" borderId="1" numFmtId="160" xfId="0" applyNumberFormat="1" applyFont="1" applyFill="1" applyBorder="1" applyAlignment="1">
      <alignment horizontal="center" vertical="center"/>
    </xf>
    <xf fontId="14" fillId="0" borderId="0" numFmtId="0" xfId="0" applyFont="1"/>
    <xf fontId="6" fillId="0" borderId="8" numFmtId="160" xfId="0" applyNumberFormat="1" applyFont="1" applyBorder="1" applyAlignment="1">
      <alignment horizontal="center" vertical="center" wrapText="1"/>
    </xf>
    <xf fontId="6" fillId="0" borderId="9" numFmtId="160" xfId="0" applyNumberFormat="1" applyFont="1" applyBorder="1" applyAlignment="1">
      <alignment horizontal="center" vertical="center" wrapText="1"/>
    </xf>
    <xf fontId="6" fillId="0" borderId="10" numFmtId="160" xfId="0" applyNumberFormat="1" applyFont="1" applyBorder="1" applyAlignment="1">
      <alignment horizontal="center" vertical="center" wrapText="1"/>
    </xf>
    <xf fontId="6" fillId="0" borderId="11" numFmtId="160" xfId="0" applyNumberFormat="1" applyFont="1" applyBorder="1" applyAlignment="1">
      <alignment horizontal="center" vertical="center" wrapText="1"/>
    </xf>
    <xf fontId="15" fillId="3" borderId="2" numFmtId="160" xfId="0" applyNumberFormat="1" applyFont="1" applyFill="1" applyBorder="1" applyAlignment="1">
      <alignment horizontal="left" vertical="center" wrapText="1"/>
    </xf>
    <xf fontId="15" fillId="3" borderId="3" numFmtId="160" xfId="0" applyNumberFormat="1" applyFont="1" applyFill="1" applyBorder="1" applyAlignment="1" applyProtection="1">
      <alignment horizontal="center" vertical="center" wrapText="1"/>
    </xf>
    <xf fontId="16" fillId="3" borderId="3" numFmtId="160" xfId="0" applyNumberFormat="1" applyFont="1" applyFill="1" applyBorder="1" applyAlignment="1" applyProtection="1">
      <alignment horizontal="center" vertical="center" wrapText="1"/>
    </xf>
    <xf fontId="15" fillId="4" borderId="4" numFmtId="160" xfId="0" applyNumberFormat="1" applyFont="1" applyFill="1" applyBorder="1" applyAlignment="1" applyProtection="1">
      <alignment horizontal="center" vertical="center" wrapText="1"/>
    </xf>
    <xf fontId="15" fillId="4" borderId="1" numFmtId="160" xfId="0" applyNumberFormat="1" applyFont="1" applyFill="1" applyBorder="1" applyAlignment="1" applyProtection="1">
      <alignment horizontal="center" vertical="center" wrapText="1"/>
    </xf>
    <xf fontId="15" fillId="4" borderId="1" numFmtId="160" xfId="0" applyNumberFormat="1" applyFont="1" applyFill="1" applyBorder="1" applyAlignment="1">
      <alignment horizontal="center" vertical="center"/>
    </xf>
    <xf fontId="15" fillId="0" borderId="0" numFmtId="160" xfId="0" applyNumberFormat="1" applyFont="1" applyAlignment="1">
      <alignment horizontal="center" vertical="center" wrapText="1"/>
    </xf>
    <xf fontId="1" fillId="0" borderId="5" numFmtId="160" xfId="0" applyNumberFormat="1" applyFont="1" applyBorder="1" applyAlignment="1">
      <alignment horizontal="center" vertical="center" wrapText="1"/>
    </xf>
    <xf fontId="1" fillId="0" borderId="6" numFmtId="160" xfId="0" applyNumberFormat="1" applyFont="1" applyBorder="1" applyAlignment="1">
      <alignment horizontal="center" vertical="center" wrapText="1"/>
    </xf>
    <xf fontId="15" fillId="5" borderId="7" numFmtId="160" xfId="0" applyNumberFormat="1" applyFont="1" applyFill="1" applyBorder="1" applyAlignment="1">
      <alignment horizontal="left" vertical="center" wrapText="1"/>
    </xf>
    <xf fontId="15" fillId="0" borderId="3" numFmtId="160" xfId="0" applyNumberFormat="1" applyFont="1" applyBorder="1" applyAlignment="1" applyProtection="1">
      <alignment horizontal="center" vertical="center" wrapText="1"/>
    </xf>
    <xf fontId="15" fillId="0" borderId="4" numFmtId="4" xfId="0" applyNumberFormat="1" applyFont="1" applyBorder="1" applyAlignment="1" applyProtection="1">
      <alignment horizontal="center" vertical="center" wrapText="1"/>
    </xf>
    <xf fontId="15" fillId="0" borderId="1" numFmtId="160" xfId="0" applyNumberFormat="1" applyFont="1" applyBorder="1" applyAlignment="1" applyProtection="1">
      <alignment horizontal="center" vertical="center" wrapText="1"/>
    </xf>
    <xf fontId="15" fillId="2" borderId="1" numFmtId="4" xfId="0" applyNumberFormat="1" applyFont="1" applyFill="1" applyBorder="1" applyAlignment="1">
      <alignment horizontal="center" vertical="center"/>
    </xf>
    <xf fontId="17" fillId="0" borderId="0" numFmtId="0" xfId="0" applyFont="1"/>
    <xf fontId="1" fillId="0" borderId="8" numFmtId="160" xfId="0" applyNumberFormat="1" applyFont="1" applyBorder="1" applyAlignment="1">
      <alignment horizontal="center" vertical="center" wrapText="1"/>
    </xf>
    <xf fontId="1" fillId="0" borderId="9" numFmtId="160" xfId="0" applyNumberFormat="1" applyFont="1" applyBorder="1" applyAlignment="1">
      <alignment horizontal="center" vertical="center" wrapText="1"/>
    </xf>
    <xf fontId="1" fillId="5" borderId="7" numFmtId="160" xfId="0" applyNumberFormat="1" applyFont="1" applyFill="1" applyBorder="1" applyAlignment="1">
      <alignment horizontal="left" vertical="center" wrapText="1"/>
    </xf>
    <xf fontId="18" fillId="0" borderId="0" numFmtId="0" xfId="0" applyFont="1"/>
    <xf fontId="19" fillId="0" borderId="8" numFmtId="160" xfId="0" applyNumberFormat="1" applyFont="1" applyBorder="1" applyAlignment="1">
      <alignment horizontal="center" vertical="center" wrapText="1"/>
    </xf>
    <xf fontId="19" fillId="0" borderId="9" numFmtId="160" xfId="0" applyNumberFormat="1" applyFont="1" applyBorder="1" applyAlignment="1">
      <alignment horizontal="center" vertical="center" wrapText="1"/>
    </xf>
    <xf fontId="19" fillId="5" borderId="7" numFmtId="160" xfId="0" applyNumberFormat="1" applyFont="1" applyFill="1" applyBorder="1" applyAlignment="1">
      <alignment horizontal="left" vertical="center" wrapText="1"/>
    </xf>
    <xf fontId="19" fillId="0" borderId="4" numFmtId="160" xfId="0" applyNumberFormat="1" applyFont="1" applyBorder="1" applyAlignment="1" applyProtection="1">
      <alignment horizontal="center" vertical="center" wrapText="1"/>
    </xf>
    <xf fontId="19" fillId="0" borderId="1" numFmtId="160" xfId="0" applyNumberFormat="1" applyFont="1" applyBorder="1" applyAlignment="1" applyProtection="1">
      <alignment horizontal="center" vertical="center" wrapText="1"/>
    </xf>
    <xf fontId="19" fillId="2" borderId="1" numFmtId="160" xfId="0" applyNumberFormat="1" applyFont="1" applyFill="1" applyBorder="1" applyAlignment="1">
      <alignment horizontal="center" vertical="center"/>
    </xf>
    <xf fontId="15" fillId="0" borderId="4" numFmtId="160" xfId="0" applyNumberFormat="1" applyFont="1" applyBorder="1" applyAlignment="1" applyProtection="1">
      <alignment horizontal="center" vertical="center" wrapText="1"/>
    </xf>
    <xf fontId="19" fillId="0" borderId="10" numFmtId="160" xfId="0" applyNumberFormat="1" applyFont="1" applyBorder="1" applyAlignment="1">
      <alignment horizontal="center" vertical="center" wrapText="1"/>
    </xf>
    <xf fontId="19" fillId="0" borderId="11" numFmtId="160" xfId="0" applyNumberFormat="1" applyFont="1" applyBorder="1" applyAlignment="1">
      <alignment horizontal="center" vertical="center" wrapText="1"/>
    </xf>
    <xf fontId="19" fillId="0" borderId="7" numFmtId="160" xfId="0" applyNumberFormat="1" applyFont="1" applyBorder="1" applyAlignment="1">
      <alignment horizontal="left" vertical="center" wrapText="1"/>
    </xf>
    <xf fontId="2" fillId="2" borderId="0" numFmtId="0" xfId="0" applyFont="1" applyFill="1"/>
    <xf fontId="1" fillId="0" borderId="2" numFmtId="160" xfId="0" applyNumberFormat="1" applyFont="1" applyBorder="1" applyAlignment="1">
      <alignment horizontal="left" vertical="center" wrapText="1"/>
    </xf>
    <xf fontId="14" fillId="2" borderId="0" numFmtId="0" xfId="0" applyFont="1" applyFill="1"/>
    <xf fontId="1" fillId="0" borderId="10" numFmtId="160" xfId="0" applyNumberFormat="1" applyFont="1" applyBorder="1" applyAlignment="1">
      <alignment horizontal="center" vertical="center" wrapText="1"/>
    </xf>
    <xf fontId="1" fillId="0" borderId="11" numFmtId="160" xfId="0" applyNumberFormat="1" applyFont="1" applyBorder="1" applyAlignment="1">
      <alignment horizontal="center" vertical="center" wrapText="1"/>
    </xf>
    <xf fontId="6" fillId="0" borderId="12" numFmtId="3" xfId="0" applyNumberFormat="1" applyFont="1" applyBorder="1" applyAlignment="1">
      <alignment horizontal="center" vertical="center" wrapText="1"/>
    </xf>
    <xf fontId="6" fillId="0" borderId="12" numFmtId="160" xfId="0" applyNumberFormat="1" applyFont="1" applyBorder="1" applyAlignment="1">
      <alignment horizontal="left" vertical="center" wrapText="1"/>
    </xf>
    <xf fontId="1" fillId="0" borderId="13" numFmtId="160" xfId="0" applyNumberFormat="1" applyFont="1" applyBorder="1" applyAlignment="1">
      <alignment horizontal="center" vertical="center" wrapText="1"/>
    </xf>
    <xf fontId="1" fillId="0" borderId="14" numFmtId="160" xfId="0" applyNumberFormat="1" applyFont="1" applyBorder="1" applyAlignment="1">
      <alignment horizontal="center" vertical="center" wrapText="1"/>
    </xf>
    <xf fontId="1" fillId="5" borderId="3" numFmtId="160" xfId="0" applyNumberFormat="1" applyFont="1" applyFill="1" applyBorder="1" applyAlignment="1" applyProtection="1">
      <alignment horizontal="center" vertical="center" wrapText="1"/>
    </xf>
    <xf fontId="3" fillId="0" borderId="1" numFmtId="160" xfId="0" applyNumberFormat="1" applyFont="1" applyBorder="1" applyAlignment="1" applyProtection="1">
      <alignment horizontal="center" vertical="center" wrapText="1"/>
    </xf>
    <xf fontId="3" fillId="2" borderId="1" numFmtId="160" xfId="0" applyNumberFormat="1" applyFont="1" applyFill="1" applyBorder="1" applyAlignment="1">
      <alignment horizontal="center" vertical="center"/>
    </xf>
    <xf fontId="1" fillId="0" borderId="15" numFmtId="160" xfId="0" applyNumberFormat="1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center" vertical="center" wrapText="1"/>
    </xf>
    <xf fontId="6" fillId="0" borderId="10" numFmtId="160" xfId="0" applyNumberFormat="1" applyFont="1" applyBorder="1" applyAlignment="1">
      <alignment vertical="center" wrapText="1"/>
    </xf>
    <xf fontId="6" fillId="0" borderId="11" numFmtId="160" xfId="0" applyNumberFormat="1" applyFont="1" applyBorder="1" applyAlignment="1">
      <alignment vertical="center" wrapText="1"/>
    </xf>
    <xf fontId="20" fillId="0" borderId="3" numFmtId="160" xfId="0" applyNumberFormat="1" applyFont="1" applyBorder="1" applyAlignment="1" applyProtection="1">
      <alignment horizontal="center" vertical="center" wrapText="1"/>
    </xf>
    <xf fontId="6" fillId="0" borderId="12" numFmtId="160" xfId="0" applyNumberFormat="1" applyFont="1" applyBorder="1" applyAlignment="1">
      <alignment horizontal="center" vertical="center" wrapText="1"/>
    </xf>
    <xf fontId="21" fillId="0" borderId="0" numFmtId="0" xfId="0" applyFont="1"/>
    <xf fontId="15" fillId="4" borderId="2" numFmtId="160" xfId="0" applyNumberFormat="1" applyFont="1" applyFill="1" applyBorder="1" applyAlignment="1">
      <alignment horizontal="left" vertical="center" wrapText="1"/>
    </xf>
    <xf fontId="22" fillId="4" borderId="3" numFmtId="160" xfId="0" applyNumberFormat="1" applyFont="1" applyFill="1" applyBorder="1" applyAlignment="1" applyProtection="1">
      <alignment horizontal="center" vertical="center" wrapText="1"/>
    </xf>
    <xf fontId="19" fillId="4" borderId="4" numFmtId="160" xfId="0" applyNumberFormat="1" applyFont="1" applyFill="1" applyBorder="1" applyAlignment="1" applyProtection="1">
      <alignment horizontal="center" vertical="center" wrapText="1"/>
    </xf>
    <xf fontId="19" fillId="4" borderId="1" numFmtId="160" xfId="0" applyNumberFormat="1" applyFont="1" applyFill="1" applyBorder="1" applyAlignment="1" applyProtection="1">
      <alignment horizontal="center" vertical="center" wrapText="1"/>
    </xf>
    <xf fontId="19" fillId="4" borderId="1" numFmtId="160" xfId="0" applyNumberFormat="1" applyFont="1" applyFill="1" applyBorder="1" applyAlignment="1">
      <alignment horizontal="center" vertical="center"/>
    </xf>
    <xf fontId="10" fillId="0" borderId="12" numFmtId="160" xfId="0" applyNumberFormat="1" applyFont="1" applyBorder="1" applyAlignment="1" applyProtection="1">
      <alignment horizontal="center" vertical="center" wrapText="1"/>
    </xf>
    <xf fontId="1" fillId="0" borderId="1" numFmtId="160" xfId="0" applyNumberFormat="1" applyFont="1" applyBorder="1" applyAlignment="1">
      <alignment horizontal="center" vertical="center" wrapText="1"/>
    </xf>
    <xf fontId="1" fillId="0" borderId="17" numFmtId="160" xfId="0" applyNumberFormat="1" applyFont="1" applyBorder="1" applyAlignment="1" applyProtection="1">
      <alignment horizontal="center" vertical="center" wrapText="1"/>
    </xf>
    <xf fontId="1" fillId="2" borderId="4" numFmtId="160" xfId="0" applyNumberFormat="1" applyFont="1" applyFill="1" applyBorder="1" applyAlignment="1">
      <alignment horizontal="center" vertical="center"/>
    </xf>
    <xf fontId="1" fillId="0" borderId="18" numFmtId="160" xfId="0" applyNumberFormat="1" applyFont="1" applyBorder="1" applyAlignment="1">
      <alignment horizontal="left" vertical="center" wrapText="1"/>
    </xf>
    <xf fontId="1" fillId="0" borderId="10" numFmtId="160" xfId="0" applyNumberFormat="1" applyFont="1" applyBorder="1" applyAlignment="1">
      <alignment vertical="center" wrapText="1"/>
    </xf>
    <xf fontId="1" fillId="0" borderId="11" numFmtId="160" xfId="0" applyNumberFormat="1" applyFont="1" applyBorder="1" applyAlignment="1">
      <alignment vertical="center" wrapText="1"/>
    </xf>
    <xf fontId="15" fillId="4" borderId="7" numFmtId="160" xfId="0" applyNumberFormat="1" applyFont="1" applyFill="1" applyBorder="1" applyAlignment="1">
      <alignment horizontal="left" vertical="center" wrapText="1"/>
    </xf>
    <xf fontId="15" fillId="4" borderId="3" numFmtId="160" xfId="0" applyNumberFormat="1" applyFont="1" applyFill="1" applyBorder="1" applyAlignment="1" applyProtection="1">
      <alignment horizontal="center" vertical="center" wrapText="1"/>
    </xf>
    <xf fontId="15" fillId="4" borderId="4" numFmtId="160" xfId="0" applyNumberFormat="1" applyFont="1" applyFill="1" applyBorder="1" applyAlignment="1">
      <alignment horizontal="center" vertical="center"/>
    </xf>
    <xf fontId="6" fillId="0" borderId="19" numFmtId="160" xfId="0" applyNumberFormat="1" applyFont="1" applyBorder="1" applyAlignment="1">
      <alignment horizontal="center" vertical="center" wrapText="1"/>
    </xf>
    <xf fontId="6" fillId="0" borderId="19" numFmtId="160" xfId="0" applyNumberFormat="1" applyFont="1" applyBorder="1" applyAlignment="1">
      <alignment horizontal="left" vertical="center" wrapText="1"/>
    </xf>
    <xf fontId="10" fillId="2" borderId="4" numFmtId="160" xfId="0" applyNumberFormat="1" applyFont="1" applyFill="1" applyBorder="1" applyAlignment="1">
      <alignment horizontal="center" vertical="center"/>
    </xf>
    <xf fontId="1" fillId="0" borderId="11" numFmtId="160" xfId="0" applyNumberFormat="1" applyFont="1" applyBorder="1" applyAlignment="1" applyProtection="1">
      <alignment horizontal="center" vertical="center" wrapText="1"/>
    </xf>
    <xf fontId="1" fillId="0" borderId="19" numFmtId="160" xfId="0" applyNumberFormat="1" applyFont="1" applyBorder="1" applyAlignment="1" applyProtection="1">
      <alignment horizontal="center" vertical="center" wrapText="1"/>
    </xf>
    <xf fontId="1" fillId="0" borderId="4" numFmtId="4" xfId="0" applyNumberFormat="1" applyFont="1" applyBorder="1" applyAlignment="1" applyProtection="1">
      <alignment horizontal="center" vertical="center" wrapText="1"/>
    </xf>
    <xf fontId="1" fillId="2" borderId="1" numFmtId="4" xfId="0" applyNumberFormat="1" applyFont="1" applyFill="1" applyBorder="1" applyAlignment="1">
      <alignment horizontal="center" vertical="center"/>
    </xf>
    <xf fontId="10" fillId="5" borderId="3" numFmtId="160" xfId="0" applyNumberFormat="1" applyFont="1" applyFill="1" applyBorder="1" applyAlignment="1" applyProtection="1">
      <alignment horizontal="center" vertical="center" wrapText="1"/>
    </xf>
    <xf fontId="1" fillId="0" borderId="10" numFmtId="160" xfId="0" applyNumberFormat="1" applyFont="1" applyBorder="1" applyAlignment="1">
      <alignment horizontal="left" vertical="center" wrapText="1"/>
    </xf>
    <xf fontId="20" fillId="5" borderId="3" numFmtId="160" xfId="0" applyNumberFormat="1" applyFont="1" applyFill="1" applyBorder="1" applyAlignment="1" applyProtection="1">
      <alignment horizontal="center" vertical="center" wrapText="1"/>
    </xf>
    <xf fontId="1" fillId="0" borderId="4" numFmtId="161" xfId="0" applyNumberFormat="1" applyFont="1" applyBorder="1" applyAlignment="1" applyProtection="1">
      <alignment horizontal="center" vertical="center" wrapText="1"/>
    </xf>
    <xf fontId="1" fillId="2" borderId="1" numFmtId="161" xfId="0" applyNumberFormat="1" applyFont="1" applyFill="1" applyBorder="1" applyAlignment="1">
      <alignment horizontal="center" vertical="center"/>
    </xf>
    <xf fontId="10" fillId="0" borderId="4" numFmtId="4" xfId="0" applyNumberFormat="1" applyFont="1" applyBorder="1" applyAlignment="1" applyProtection="1">
      <alignment horizontal="center" vertical="center" wrapText="1"/>
    </xf>
    <xf fontId="10" fillId="2" borderId="1" numFmtId="4" xfId="0" applyNumberFormat="1" applyFont="1" applyFill="1" applyBorder="1" applyAlignment="1">
      <alignment horizontal="center" vertical="center"/>
    </xf>
    <xf fontId="6" fillId="0" borderId="20" numFmtId="160" xfId="0" applyNumberFormat="1" applyFont="1" applyBorder="1" applyAlignment="1">
      <alignment horizontal="center" vertical="center" wrapText="1"/>
    </xf>
    <xf fontId="6" fillId="0" borderId="21" numFmtId="160" xfId="0" applyNumberFormat="1" applyFont="1" applyBorder="1" applyAlignment="1">
      <alignment horizontal="left" vertical="center" wrapText="1"/>
    </xf>
    <xf fontId="6" fillId="0" borderId="7" numFmtId="160" xfId="0" applyNumberFormat="1" applyFont="1" applyBorder="1" applyAlignment="1">
      <alignment horizontal="left" vertical="center" wrapText="1"/>
    </xf>
    <xf fontId="15" fillId="4" borderId="18" numFmtId="160" xfId="0" applyNumberFormat="1" applyFont="1" applyFill="1" applyBorder="1" applyAlignment="1">
      <alignment horizontal="left" vertical="center" wrapText="1"/>
    </xf>
    <xf fontId="23" fillId="0" borderId="0" numFmtId="0" xfId="0" applyFont="1"/>
    <xf fontId="1" fillId="0" borderId="1" numFmtId="160" xfId="0" applyNumberFormat="1" applyFont="1" applyBorder="1" applyAlignment="1">
      <alignment horizontal="center" vertical="center"/>
    </xf>
    <xf fontId="24" fillId="0" borderId="2" numFmtId="160" xfId="0" applyNumberFormat="1" applyFont="1" applyBorder="1" applyAlignment="1">
      <alignment horizontal="left" vertical="center" wrapText="1"/>
    </xf>
    <xf fontId="1" fillId="0" borderId="22" numFmtId="160" xfId="0" applyNumberFormat="1" applyFont="1" applyBorder="1" applyAlignment="1">
      <alignment horizontal="left" vertical="center" wrapText="1"/>
    </xf>
    <xf fontId="25" fillId="0" borderId="0" numFmtId="0" xfId="0" applyFont="1"/>
    <xf fontId="26" fillId="2" borderId="0" numFmtId="0" xfId="0" applyFont="1" applyFill="1"/>
    <xf fontId="27" fillId="0" borderId="3" numFmtId="160" xfId="0" applyNumberFormat="1" applyFont="1" applyBorder="1" applyAlignment="1" applyProtection="1">
      <alignment horizontal="center" vertical="center" wrapText="1"/>
    </xf>
    <xf fontId="6" fillId="0" borderId="2" numFmtId="160" xfId="0" applyNumberFormat="1" applyFont="1" applyBorder="1" applyAlignment="1">
      <alignment horizontal="center" vertical="center" wrapText="1"/>
    </xf>
    <xf fontId="6" fillId="0" borderId="4" numFmtId="160" xfId="0" applyNumberFormat="1" applyFont="1" applyBorder="1" applyAlignment="1">
      <alignment horizontal="center" vertical="center" wrapText="1"/>
    </xf>
    <xf fontId="1" fillId="0" borderId="4" numFmtId="160" xfId="0" applyNumberFormat="1" applyFont="1" applyBorder="1" applyAlignment="1">
      <alignment horizontal="left" vertical="center" wrapText="1"/>
    </xf>
    <xf fontId="15" fillId="4" borderId="4" numFmtId="160" xfId="0" applyNumberFormat="1" applyFont="1" applyFill="1" applyBorder="1" applyAlignment="1">
      <alignment horizontal="left" vertical="center" wrapText="1"/>
    </xf>
    <xf fontId="22" fillId="4" borderId="1" numFmtId="160" xfId="0" applyNumberFormat="1" applyFont="1" applyFill="1" applyBorder="1" applyAlignment="1" applyProtection="1">
      <alignment horizontal="center" vertical="center" wrapText="1"/>
    </xf>
    <xf fontId="6" fillId="0" borderId="22" numFmtId="160" xfId="0" applyNumberFormat="1" applyFont="1" applyBorder="1" applyAlignment="1">
      <alignment horizontal="center" vertical="center" wrapText="1"/>
    </xf>
    <xf fontId="6" fillId="0" borderId="1" numFmtId="160" xfId="0" applyNumberFormat="1" applyFont="1" applyBorder="1" applyAlignment="1" applyProtection="1">
      <alignment horizontal="center" vertical="center" wrapText="1"/>
    </xf>
    <xf fontId="28" fillId="0" borderId="1" numFmtId="160" xfId="0" applyNumberFormat="1" applyFont="1" applyBorder="1" applyAlignment="1" applyProtection="1">
      <alignment horizontal="center" vertical="center" wrapText="1"/>
    </xf>
    <xf fontId="6" fillId="0" borderId="0" numFmtId="160" xfId="0" applyNumberFormat="1" applyFont="1" applyAlignment="1">
      <alignment horizontal="center" vertical="center" wrapText="1"/>
    </xf>
    <xf fontId="6" fillId="0" borderId="12" numFmtId="160" xfId="0" applyNumberFormat="1" applyFont="1" applyBorder="1" applyAlignment="1" applyProtection="1">
      <alignment horizontal="center" vertical="center" wrapText="1"/>
    </xf>
    <xf fontId="28" fillId="0" borderId="12" numFmtId="160" xfId="0" applyNumberFormat="1" applyFont="1" applyBorder="1" applyAlignment="1" applyProtection="1">
      <alignment horizontal="center" vertical="center" wrapText="1"/>
    </xf>
    <xf fontId="1" fillId="0" borderId="12" numFmtId="160" xfId="0" applyNumberFormat="1" applyFont="1" applyBorder="1" applyAlignment="1" applyProtection="1">
      <alignment horizontal="center" vertical="center" wrapText="1"/>
    </xf>
    <xf fontId="1" fillId="2" borderId="12" numFmtId="160" xfId="0" applyNumberFormat="1" applyFont="1" applyFill="1" applyBorder="1" applyAlignment="1">
      <alignment horizontal="center" vertical="center"/>
    </xf>
    <xf fontId="4" fillId="0" borderId="23" numFmtId="160" xfId="0" applyNumberFormat="1" applyFont="1" applyBorder="1" applyAlignment="1">
      <alignment horizontal="center" vertical="center" wrapText="1"/>
    </xf>
    <xf fontId="4" fillId="0" borderId="24" numFmtId="160" xfId="0" applyNumberFormat="1" applyFont="1" applyBorder="1" applyAlignment="1">
      <alignment horizontal="center" vertical="center" wrapText="1"/>
    </xf>
    <xf fontId="10" fillId="0" borderId="24" numFmtId="160" xfId="0" applyNumberFormat="1" applyFont="1" applyBorder="1" applyAlignment="1" applyProtection="1">
      <alignment horizontal="center" vertical="center" wrapText="1"/>
    </xf>
    <xf fontId="10" fillId="2" borderId="25" numFmtId="160" xfId="0" applyNumberFormat="1" applyFont="1" applyFill="1" applyBorder="1" applyAlignment="1">
      <alignment horizontal="center" vertical="center"/>
    </xf>
    <xf fontId="4" fillId="4" borderId="19" numFmtId="160" xfId="0" applyNumberFormat="1" applyFont="1" applyFill="1" applyBorder="1" applyAlignment="1">
      <alignment horizontal="center" vertical="center" wrapText="1"/>
    </xf>
    <xf fontId="27" fillId="0" borderId="19" numFmtId="160" xfId="0" applyNumberFormat="1" applyFont="1" applyBorder="1" applyAlignment="1" applyProtection="1">
      <alignment horizontal="center" vertical="center" wrapText="1"/>
    </xf>
    <xf fontId="10" fillId="4" borderId="19" numFmtId="160" xfId="0" applyNumberFormat="1" applyFont="1" applyFill="1" applyBorder="1" applyAlignment="1" applyProtection="1">
      <alignment horizontal="center" vertical="center" wrapText="1"/>
    </xf>
    <xf fontId="10" fillId="4" borderId="19" numFmtId="160" xfId="0" applyNumberFormat="1" applyFont="1" applyFill="1" applyBorder="1" applyAlignment="1">
      <alignment horizontal="center" vertical="center"/>
    </xf>
    <xf fontId="29" fillId="0" borderId="1" numFmtId="160" xfId="0" applyNumberFormat="1" applyFont="1" applyBorder="1" applyAlignment="1">
      <alignment horizontal="center" vertical="center" wrapText="1"/>
    </xf>
    <xf fontId="6" fillId="2" borderId="1" numFmtId="160" xfId="0" applyNumberFormat="1" applyFont="1" applyFill="1" applyBorder="1" applyAlignment="1">
      <alignment horizontal="center" vertical="center"/>
    </xf>
    <xf fontId="30" fillId="0" borderId="0" numFmtId="0" xfId="0" applyFont="1"/>
    <xf fontId="29" fillId="0" borderId="12" numFmtId="160" xfId="0" applyNumberFormat="1" applyFont="1" applyBorder="1" applyAlignment="1">
      <alignment horizontal="center" vertical="center" wrapText="1"/>
    </xf>
    <xf fontId="31" fillId="0" borderId="12" numFmtId="160" xfId="0" applyNumberFormat="1" applyFont="1" applyBorder="1" applyAlignment="1">
      <alignment horizontal="left" vertical="center" wrapText="1"/>
    </xf>
    <xf fontId="31" fillId="0" borderId="12" numFmtId="160" xfId="0" applyNumberFormat="1" applyFont="1" applyBorder="1" applyAlignment="1" applyProtection="1">
      <alignment horizontal="center" vertical="center" wrapText="1"/>
    </xf>
    <xf fontId="31" fillId="0" borderId="12" numFmtId="160" xfId="0" applyNumberFormat="1" applyFont="1" applyBorder="1" applyAlignment="1">
      <alignment horizontal="center" vertical="center"/>
    </xf>
    <xf fontId="32" fillId="0" borderId="23" numFmtId="160" xfId="0" applyNumberFormat="1" applyFont="1" applyBorder="1" applyAlignment="1">
      <alignment horizontal="center" vertical="center" wrapText="1"/>
    </xf>
    <xf fontId="32" fillId="0" borderId="24" numFmtId="160" xfId="0" applyNumberFormat="1" applyFont="1" applyBorder="1" applyAlignment="1">
      <alignment horizontal="center" vertical="center" wrapText="1"/>
    </xf>
    <xf fontId="33" fillId="0" borderId="24" numFmtId="160" xfId="0" applyNumberFormat="1" applyFont="1" applyBorder="1" applyAlignment="1" applyProtection="1">
      <alignment horizontal="center" vertical="center" wrapText="1"/>
    </xf>
    <xf fontId="33" fillId="2" borderId="25" numFmtId="160" xfId="0" applyNumberFormat="1" applyFont="1" applyFill="1" applyBorder="1" applyAlignment="1">
      <alignment horizontal="center" vertical="center"/>
    </xf>
    <xf fontId="32" fillId="4" borderId="19" numFmtId="160" xfId="0" applyNumberFormat="1" applyFont="1" applyFill="1" applyBorder="1" applyAlignment="1">
      <alignment horizontal="center" vertical="center" wrapText="1"/>
    </xf>
    <xf fontId="34" fillId="0" borderId="19" numFmtId="160" xfId="0" applyNumberFormat="1" applyFont="1" applyBorder="1" applyAlignment="1" applyProtection="1">
      <alignment horizontal="center" vertical="center" wrapText="1"/>
    </xf>
    <xf fontId="33" fillId="4" borderId="19" numFmtId="160" xfId="0" applyNumberFormat="1" applyFont="1" applyFill="1" applyBorder="1" applyAlignment="1" applyProtection="1">
      <alignment horizontal="center" vertical="center" wrapText="1"/>
    </xf>
    <xf fontId="33" fillId="4" borderId="19" numFmtId="160" xfId="0" applyNumberFormat="1" applyFont="1" applyFill="1" applyBorder="1" applyAlignment="1">
      <alignment horizontal="center" vertical="center"/>
    </xf>
    <xf fontId="35" fillId="0" borderId="1" numFmtId="160" xfId="0" applyNumberFormat="1" applyFont="1" applyBorder="1" applyAlignment="1">
      <alignment horizontal="center"/>
    </xf>
    <xf fontId="35" fillId="0" borderId="1" numFmtId="160" xfId="0" applyNumberFormat="1" applyFont="1" applyBorder="1" applyAlignment="1">
      <alignment horizontal="left"/>
    </xf>
    <xf fontId="36" fillId="0" borderId="1" numFmtId="160" xfId="0" applyNumberFormat="1" applyFont="1" applyBorder="1" applyAlignment="1" applyProtection="1">
      <alignment horizontal="center" vertical="center" wrapText="1"/>
    </xf>
    <xf fontId="35" fillId="0" borderId="1" numFmtId="160" xfId="0" applyNumberFormat="1" applyFont="1" applyBorder="1" applyAlignment="1">
      <alignment horizontal="left" vertical="center" wrapText="1"/>
    </xf>
    <xf fontId="33" fillId="5" borderId="1" numFmtId="160" xfId="0" applyNumberFormat="1" applyFont="1" applyFill="1" applyBorder="1" applyAlignment="1" applyProtection="1">
      <alignment horizontal="center" vertical="center" wrapText="1"/>
    </xf>
    <xf fontId="33" fillId="0" borderId="1" numFmtId="160" xfId="0" applyNumberFormat="1" applyFont="1" applyBorder="1" applyAlignment="1" applyProtection="1">
      <alignment horizontal="center" vertical="center" wrapText="1"/>
    </xf>
    <xf fontId="33" fillId="2" borderId="1" numFmtId="160" xfId="0" applyNumberFormat="1" applyFont="1" applyFill="1" applyBorder="1" applyAlignment="1">
      <alignment horizontal="center" vertical="center"/>
    </xf>
    <xf fontId="34" fillId="0" borderId="1" numFmtId="162" xfId="0" applyNumberFormat="1" applyFont="1" applyBorder="1" applyAlignment="1" applyProtection="1">
      <alignment horizontal="center" vertical="center" wrapText="1"/>
    </xf>
    <xf fontId="33" fillId="0" borderId="1" numFmtId="160" xfId="0" applyNumberFormat="1" applyFont="1" applyBorder="1" applyAlignment="1">
      <alignment horizontal="center" vertical="center"/>
    </xf>
    <xf fontId="35" fillId="4" borderId="1" numFmtId="160" xfId="0" applyNumberFormat="1" applyFont="1" applyFill="1" applyBorder="1" applyAlignment="1">
      <alignment horizontal="left" vertical="center" wrapText="1"/>
    </xf>
    <xf fontId="33" fillId="4" borderId="1" numFmtId="160" xfId="0" applyNumberFormat="1" applyFont="1" applyFill="1" applyBorder="1" applyAlignment="1" applyProtection="1">
      <alignment horizontal="center" vertical="center" wrapText="1"/>
    </xf>
    <xf fontId="33" fillId="4" borderId="1" numFmtId="160" xfId="0" applyNumberFormat="1" applyFont="1" applyFill="1" applyBorder="1" applyAlignment="1">
      <alignment horizontal="center" vertical="center"/>
    </xf>
    <xf fontId="35" fillId="0" borderId="10" numFmtId="160" xfId="0" applyNumberFormat="1" applyFont="1" applyBorder="1"/>
    <xf fontId="35" fillId="0" borderId="11" numFmtId="160" xfId="0" applyNumberFormat="1" applyFont="1" applyBorder="1"/>
    <xf fontId="35" fillId="4" borderId="19" numFmtId="160" xfId="0" applyNumberFormat="1" applyFont="1" applyFill="1" applyBorder="1" applyAlignment="1">
      <alignment horizontal="left" vertical="center" wrapText="1"/>
    </xf>
    <xf fontId="33" fillId="0" borderId="19" numFmtId="160" xfId="0" applyNumberFormat="1" applyFont="1" applyBorder="1" applyAlignment="1" applyProtection="1">
      <alignment horizontal="center" vertical="center" wrapText="1"/>
    </xf>
    <xf fontId="37" fillId="4" borderId="19" numFmtId="160" xfId="0" applyNumberFormat="1" applyFont="1" applyFill="1" applyBorder="1" applyAlignment="1" applyProtection="1">
      <alignment horizontal="center" vertical="center" wrapText="1"/>
    </xf>
    <xf fontId="33" fillId="0" borderId="19" numFmtId="4" xfId="0" applyNumberFormat="1" applyFont="1" applyBorder="1" applyAlignment="1" applyProtection="1">
      <alignment horizontal="center" vertical="center" wrapText="1"/>
    </xf>
    <xf fontId="1" fillId="2" borderId="0" numFmtId="160" xfId="0" applyNumberFormat="1" applyFont="1" applyFill="1" applyAlignment="1">
      <alignment horizontal="left"/>
    </xf>
    <xf fontId="1" fillId="0" borderId="18" numFmtId="160" xfId="0" applyNumberFormat="1" applyFont="1" applyBorder="1" applyAlignment="1">
      <alignment horizontal="left"/>
    </xf>
    <xf fontId="7" fillId="0" borderId="0" numFmtId="160" xfId="0" applyNumberFormat="1" applyFont="1" applyAlignment="1">
      <alignment horizontal="left"/>
    </xf>
    <xf fontId="1" fillId="0" borderId="18" numFmtId="4" xfId="0" applyNumberFormat="1" applyFont="1" applyBorder="1" applyAlignment="1">
      <alignment horizontal="left"/>
    </xf>
    <xf fontId="1" fillId="2" borderId="18" numFmtId="160" xfId="0" applyNumberFormat="1" applyFont="1" applyFill="1" applyBorder="1" applyAlignment="1">
      <alignment horizontal="left"/>
    </xf>
    <xf fontId="20" fillId="0" borderId="0" numFmtId="160" xfId="0" applyNumberFormat="1" applyFont="1" applyAlignment="1">
      <alignment horizontal="left" wrapText="1"/>
    </xf>
    <xf fontId="14" fillId="0" borderId="0" numFmtId="160" xfId="0" applyNumberFormat="1" applyFont="1" applyAlignment="1">
      <alignment horizontal="left" wrapText="1"/>
    </xf>
    <xf fontId="2" fillId="0" borderId="0" numFmtId="160" xfId="0" applyNumberFormat="1" applyFont="1" applyAlignment="1">
      <alignment horizontal="left" wrapText="1"/>
    </xf>
    <xf fontId="0" fillId="0" borderId="0" numFmtId="160" xfId="0" applyNumberFormat="1" applyAlignment="1">
      <alignment horizontal="left" wrapText="1"/>
    </xf>
    <xf fontId="14" fillId="0" borderId="0" numFmtId="4" xfId="0" applyNumberFormat="1" applyFont="1" applyAlignment="1">
      <alignment horizontal="left" wrapText="1"/>
    </xf>
    <xf fontId="1" fillId="0" borderId="0" numFmtId="0" xfId="0" applyFont="1"/>
    <xf fontId="1" fillId="0" borderId="0" numFmtId="0" xfId="0" applyFont="1" applyAlignment="1">
      <alignment wrapText="1"/>
    </xf>
    <xf fontId="1" fillId="0" borderId="0" numFmtId="160" xfId="0" applyNumberFormat="1" applyFont="1" applyAlignment="1">
      <alignment wrapText="1"/>
    </xf>
    <xf fontId="7" fillId="0" borderId="0" numFmtId="160" xfId="0" applyNumberFormat="1" applyFont="1" applyAlignment="1">
      <alignment wrapText="1"/>
    </xf>
    <xf fontId="1" fillId="0" borderId="0" numFmtId="4" xfId="0" applyNumberFormat="1" applyFont="1" applyAlignment="1">
      <alignment wrapText="1"/>
    </xf>
    <xf fontId="1" fillId="0" borderId="0" numFmtId="160" xfId="0" applyNumberFormat="1" applyFont="1" applyAlignment="1">
      <alignment horizontal="center"/>
    </xf>
    <xf fontId="2" fillId="0" borderId="0" numFmtId="160" xfId="0" applyNumberFormat="1" applyFont="1" applyProtection="1"/>
    <xf fontId="0" fillId="0" borderId="0" numFmtId="160" xfId="0" applyNumberFormat="1" applyProtection="1"/>
    <xf fontId="2" fillId="0" borderId="0" numFmtId="4" xfId="0" applyNumberFormat="1" applyFont="1" applyProtection="1"/>
    <xf fontId="2" fillId="2" borderId="0" numFmtId="160" xfId="0" applyNumberFormat="1" applyFont="1" applyFill="1" applyProtection="1"/>
    <xf fontId="3" fillId="0" borderId="0" numFmtId="160" xfId="0" applyNumberFormat="1" applyFont="1" applyAlignment="1" applyProtection="1">
      <alignment horizontal="center" vertical="center" wrapText="1"/>
    </xf>
    <xf fontId="1" fillId="2" borderId="1" numFmtId="160" xfId="0" applyNumberFormat="1" applyFont="1" applyFill="1" applyBorder="1"/>
    <xf fontId="2" fillId="2" borderId="1" numFmtId="160" xfId="0" applyNumberFormat="1" applyFont="1" applyFill="1" applyBorder="1"/>
    <xf fontId="2" fillId="0" borderId="19" numFmtId="160" xfId="0" applyNumberFormat="1" applyFont="1" applyBorder="1" applyProtection="1"/>
    <xf fontId="0" fillId="0" borderId="1" numFmtId="160" xfId="0" applyNumberFormat="1" applyBorder="1" applyProtection="1"/>
    <xf fontId="2" fillId="0" borderId="1" numFmtId="4" xfId="0" applyNumberFormat="1" applyFont="1" applyBorder="1" applyProtection="1"/>
    <xf fontId="2" fillId="2" borderId="1" numFmtId="160" xfId="0" applyNumberFormat="1" applyFont="1" applyFill="1" applyBorder="1" applyProtection="1"/>
    <xf fontId="6" fillId="2" borderId="1" numFmtId="160" xfId="0" applyNumberFormat="1" applyFont="1" applyFill="1" applyBorder="1" applyAlignment="1">
      <alignment horizontal="center" vertical="center" wrapText="1"/>
    </xf>
    <xf fontId="2" fillId="0" borderId="1" numFmtId="160" xfId="0" applyNumberFormat="1" applyFont="1" applyBorder="1" applyProtection="1"/>
    <xf fontId="32" fillId="6" borderId="2" numFmtId="160" xfId="0" applyNumberFormat="1" applyFont="1" applyFill="1" applyBorder="1" applyAlignment="1">
      <alignment horizontal="center" vertical="center" wrapText="1"/>
    </xf>
    <xf fontId="32" fillId="6" borderId="7" numFmtId="160" xfId="0" applyNumberFormat="1" applyFont="1" applyFill="1" applyBorder="1" applyAlignment="1">
      <alignment horizontal="center" vertical="center" wrapText="1"/>
    </xf>
    <xf fontId="32" fillId="6" borderId="4" numFmtId="160" xfId="0" applyNumberFormat="1" applyFont="1" applyFill="1" applyBorder="1" applyAlignment="1">
      <alignment horizontal="center" vertical="center" wrapText="1"/>
    </xf>
    <xf fontId="35" fillId="0" borderId="1" numFmtId="160" xfId="0" applyNumberFormat="1" applyFont="1" applyBorder="1" applyAlignment="1">
      <alignment horizontal="right" vertical="center"/>
    </xf>
    <xf fontId="38" fillId="0" borderId="1" numFmtId="160" xfId="0" applyNumberFormat="1" applyFont="1" applyBorder="1" applyAlignment="1">
      <alignment horizontal="right" vertical="center"/>
    </xf>
    <xf fontId="35" fillId="0" borderId="1" numFmtId="4" xfId="0" applyNumberFormat="1" applyFont="1" applyBorder="1" applyAlignment="1">
      <alignment vertical="center" wrapText="1"/>
    </xf>
    <xf fontId="35" fillId="6" borderId="1" numFmtId="160" xfId="0" applyNumberFormat="1" applyFont="1" applyFill="1" applyBorder="1" applyAlignment="1">
      <alignment vertical="center" wrapText="1"/>
    </xf>
    <xf fontId="35" fillId="6" borderId="1" numFmtId="160" xfId="0" applyNumberFormat="1" applyFont="1" applyFill="1" applyBorder="1" applyAlignment="1">
      <alignment horizontal="center"/>
    </xf>
    <xf fontId="35" fillId="6" borderId="2" numFmtId="160" xfId="0" applyNumberFormat="1" applyFont="1" applyFill="1" applyBorder="1" applyAlignment="1">
      <alignment horizontal="left"/>
    </xf>
    <xf fontId="2" fillId="0" borderId="7" numFmtId="160" xfId="0" applyNumberFormat="1" applyFont="1" applyBorder="1" applyAlignment="1">
      <alignment horizontal="left"/>
    </xf>
    <xf fontId="0" fillId="0" borderId="7" numFmtId="160" xfId="0" applyNumberFormat="1" applyBorder="1" applyAlignment="1">
      <alignment horizontal="left"/>
    </xf>
    <xf fontId="6" fillId="0" borderId="1" numFmtId="4" xfId="0" applyNumberFormat="1" applyFont="1" applyBorder="1" applyAlignment="1">
      <alignment vertical="center" wrapText="1"/>
    </xf>
    <xf fontId="6" fillId="6" borderId="1" numFmtId="160" xfId="0" applyNumberFormat="1" applyFont="1" applyFill="1" applyBorder="1" applyAlignment="1">
      <alignment vertical="center" wrapText="1"/>
    </xf>
    <xf fontId="35" fillId="6" borderId="1" numFmtId="160" xfId="0" applyNumberFormat="1" applyFont="1" applyFill="1" applyBorder="1" applyAlignment="1">
      <alignment horizontal="left" vertical="center" wrapText="1"/>
    </xf>
    <xf fontId="35" fillId="0" borderId="1" numFmtId="160" xfId="0" applyNumberFormat="1" applyFont="1" applyBorder="1" applyAlignment="1">
      <alignment horizontal="right" vertical="center" wrapText="1"/>
    </xf>
    <xf fontId="38" fillId="0" borderId="1" numFmtId="160" xfId="0" applyNumberFormat="1" applyFont="1" applyBorder="1" applyAlignment="1">
      <alignment horizontal="right" vertical="center" wrapText="1"/>
    </xf>
    <xf fontId="0" fillId="2" borderId="0" numFmtId="160" xfId="0" applyNumberFormat="1" applyFill="1" applyProtection="1"/>
    <xf fontId="2" fillId="2" borderId="0" numFmtId="4" xfId="0" applyNumberFormat="1" applyFont="1" applyFill="1" applyProtection="1"/>
    <xf fontId="0" fillId="2" borderId="0" numFmtId="16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20" workbookViewId="0">
      <pane xSplit="3" ySplit="5" topLeftCell="D6" activePane="bottomRight" state="frozen"/>
      <selection activeCell="I42" activeCellId="0" sqref="I42"/>
    </sheetView>
  </sheetViews>
  <sheetFormatPr defaultRowHeight="12.75" customHeight="1"/>
  <cols>
    <col customWidth="1" min="1" max="1" style="1" width="7.28515625"/>
    <col customWidth="1" min="2" max="2" style="2" width="25.7109375"/>
    <col customWidth="1" min="3" max="3" style="2" width="47.140625"/>
    <col customWidth="1" min="4" max="4" style="3" width="14.28515625"/>
    <col customWidth="1" min="5" max="5" style="3" width="14"/>
    <col customWidth="1" min="6" max="6" style="4" width="14"/>
    <col customWidth="1" min="7" max="7" style="5" width="9"/>
    <col customWidth="1" min="8" max="8" style="2" width="9"/>
    <col customWidth="1" min="9" max="9" style="6" width="10.5703125"/>
    <col customWidth="1" min="10" max="10" width="13.42578125"/>
  </cols>
  <sheetData>
    <row r="1" ht="15.75" customHeight="1">
      <c r="A1" s="7"/>
      <c r="B1" s="3"/>
      <c r="C1" s="3"/>
      <c r="H1" s="3"/>
      <c r="I1" s="8" t="s">
        <v>0</v>
      </c>
    </row>
    <row r="2" ht="15.75" customHeight="1">
      <c r="A2" s="7"/>
      <c r="B2" s="3"/>
      <c r="C2" s="3"/>
      <c r="H2" s="3"/>
      <c r="I2" s="8" t="s">
        <v>1</v>
      </c>
    </row>
    <row r="3" s="9" customFormat="1" ht="20.25" customHeight="1">
      <c r="A3" s="10" t="s">
        <v>2</v>
      </c>
      <c r="B3" s="10"/>
      <c r="C3" s="10"/>
      <c r="D3" s="10"/>
      <c r="E3" s="10"/>
      <c r="F3" s="11"/>
      <c r="G3" s="12"/>
      <c r="H3" s="10"/>
      <c r="I3" s="10"/>
    </row>
    <row r="4" s="9" customFormat="1" ht="15" customHeight="1">
      <c r="A4" s="7"/>
      <c r="B4" s="13"/>
      <c r="C4" s="13"/>
      <c r="D4" s="14"/>
      <c r="E4" s="14"/>
      <c r="F4" s="15"/>
      <c r="G4" s="5"/>
      <c r="H4" s="3"/>
      <c r="I4" s="16" t="s">
        <v>3</v>
      </c>
    </row>
    <row r="5" s="9" customFormat="1" ht="88.5" customHeight="1">
      <c r="A5" s="17" t="s">
        <v>4</v>
      </c>
      <c r="B5" s="17" t="s">
        <v>5</v>
      </c>
      <c r="C5" s="18" t="s">
        <v>6</v>
      </c>
      <c r="D5" s="19" t="s">
        <v>7</v>
      </c>
      <c r="E5" s="19" t="s">
        <v>8</v>
      </c>
      <c r="F5" s="20" t="s">
        <v>9</v>
      </c>
      <c r="G5" s="21" t="s">
        <v>10</v>
      </c>
      <c r="H5" s="17" t="s">
        <v>11</v>
      </c>
      <c r="I5" s="17" t="s">
        <v>12</v>
      </c>
    </row>
    <row r="6" s="22" customFormat="1" ht="48" customHeight="1">
      <c r="A6" s="23" t="s">
        <v>13</v>
      </c>
      <c r="B6" s="24" t="s">
        <v>14</v>
      </c>
      <c r="C6" s="25" t="s">
        <v>15</v>
      </c>
      <c r="D6" s="26">
        <f>D7+D8</f>
        <v>606583.76599999995</v>
      </c>
      <c r="E6" s="26">
        <f>E7+E8</f>
        <v>293623.14600000001</v>
      </c>
      <c r="F6" s="27">
        <f>F7+F8</f>
        <v>242454.67600000001</v>
      </c>
      <c r="G6" s="28">
        <f t="shared" ref="G6:G7" si="0">F6/E6*100</f>
        <v>82.573420829705299</v>
      </c>
      <c r="H6" s="29">
        <f t="shared" ref="H6:H68" si="1">F6/D6*100</f>
        <v>39.970518432898523</v>
      </c>
      <c r="I6" s="30">
        <f t="shared" ref="I6:I9" si="2">G6-95</f>
        <v>-12.426579170294701</v>
      </c>
      <c r="J6" s="31"/>
    </row>
    <row r="7" s="32" customFormat="1" ht="18" customHeight="1">
      <c r="A7" s="33"/>
      <c r="B7" s="34"/>
      <c r="C7" s="35" t="s">
        <v>16</v>
      </c>
      <c r="D7" s="36">
        <v>606583.76599999995</v>
      </c>
      <c r="E7" s="36">
        <v>293623.14600000001</v>
      </c>
      <c r="F7" s="37">
        <v>242454.67600000001</v>
      </c>
      <c r="G7" s="38">
        <f t="shared" si="0"/>
        <v>82.573420829705299</v>
      </c>
      <c r="H7" s="39">
        <f t="shared" si="1"/>
        <v>39.970518432898523</v>
      </c>
      <c r="I7" s="40">
        <f t="shared" si="2"/>
        <v>-12.426579170294701</v>
      </c>
    </row>
    <row r="8" s="41" customFormat="1" ht="27" hidden="1" customHeight="1">
      <c r="A8" s="42"/>
      <c r="B8" s="43"/>
      <c r="C8" s="35" t="s">
        <v>17</v>
      </c>
      <c r="D8" s="36"/>
      <c r="E8" s="36"/>
      <c r="F8" s="37"/>
      <c r="G8" s="38"/>
      <c r="H8" s="39" t="e">
        <f t="shared" si="1"/>
        <v>#DIV/0!</v>
      </c>
      <c r="I8" s="40">
        <f t="shared" si="2"/>
        <v>-95</v>
      </c>
    </row>
    <row r="9" s="22" customFormat="1" ht="21.75" customHeight="1">
      <c r="A9" s="44"/>
      <c r="B9" s="45"/>
      <c r="C9" s="46" t="s">
        <v>18</v>
      </c>
      <c r="D9" s="47">
        <v>260000</v>
      </c>
      <c r="E9" s="47">
        <v>0</v>
      </c>
      <c r="F9" s="48">
        <v>0</v>
      </c>
      <c r="G9" s="49"/>
      <c r="H9" s="50">
        <f t="shared" si="1"/>
        <v>0</v>
      </c>
      <c r="I9" s="51">
        <f t="shared" si="2"/>
        <v>-95</v>
      </c>
    </row>
    <row r="10" s="9" customFormat="1" ht="30" customHeight="1">
      <c r="A10" s="23" t="s">
        <v>19</v>
      </c>
      <c r="B10" s="24" t="s">
        <v>20</v>
      </c>
      <c r="C10" s="25" t="s">
        <v>21</v>
      </c>
      <c r="D10" s="26">
        <f>D11+D18+D21</f>
        <v>401546.73700000002</v>
      </c>
      <c r="E10" s="26">
        <f>E11+E18+E21</f>
        <v>292343.15099999995</v>
      </c>
      <c r="F10" s="26">
        <f>F11+F18+F21</f>
        <v>289586.46000000002</v>
      </c>
      <c r="G10" s="28">
        <f t="shared" ref="G10:G73" si="3">F10/E10*100</f>
        <v>99.057035887254301</v>
      </c>
      <c r="H10" s="29">
        <f t="shared" si="1"/>
        <v>72.117747030777153</v>
      </c>
      <c r="I10" s="30">
        <f t="shared" ref="I10:I73" si="4">G10-95</f>
        <v>4.0570358872543011</v>
      </c>
      <c r="J10" s="31"/>
      <c r="M10" s="52"/>
    </row>
    <row r="11" s="9" customFormat="1" ht="27.75" customHeight="1">
      <c r="A11" s="53"/>
      <c r="B11" s="54"/>
      <c r="C11" s="55" t="s">
        <v>22</v>
      </c>
      <c r="D11" s="56">
        <f>D12+D13+D14+D15+D16+D17</f>
        <v>358055.5</v>
      </c>
      <c r="E11" s="56">
        <f>E12+E13+E14+E15+E16+E17</f>
        <v>292260.05099999998</v>
      </c>
      <c r="F11" s="56">
        <f>F12+F13+F14+F15+F16+F17</f>
        <v>289503.36000000004</v>
      </c>
      <c r="G11" s="57">
        <f t="shared" si="3"/>
        <v>99.056767768784141</v>
      </c>
      <c r="H11" s="58">
        <f t="shared" si="1"/>
        <v>80.854325656218123</v>
      </c>
      <c r="I11" s="59">
        <f t="shared" si="4"/>
        <v>4.056767768784141</v>
      </c>
      <c r="J11" s="60"/>
      <c r="M11" s="52"/>
    </row>
    <row r="12" s="9" customFormat="1" ht="18.75" hidden="1" customHeight="1">
      <c r="A12" s="61"/>
      <c r="B12" s="62"/>
      <c r="C12" s="63" t="s">
        <v>23</v>
      </c>
      <c r="D12" s="36">
        <v>191534.70000000001</v>
      </c>
      <c r="E12" s="37">
        <v>150228</v>
      </c>
      <c r="F12" s="56">
        <v>149064.76500000001</v>
      </c>
      <c r="G12" s="38">
        <f t="shared" si="3"/>
        <v>99.225686955827157</v>
      </c>
      <c r="H12" s="39">
        <f t="shared" si="1"/>
        <v>77.826506110903154</v>
      </c>
      <c r="I12" s="40">
        <f t="shared" si="4"/>
        <v>4.2256869558271575</v>
      </c>
    </row>
    <row r="13" s="9" customFormat="1" ht="26.25" hidden="1" customHeight="1">
      <c r="A13" s="61"/>
      <c r="B13" s="62"/>
      <c r="C13" s="63" t="s">
        <v>24</v>
      </c>
      <c r="D13" s="36">
        <v>161576.5</v>
      </c>
      <c r="E13" s="37">
        <v>137770.80100000001</v>
      </c>
      <c r="F13" s="37">
        <v>136177.36900000001</v>
      </c>
      <c r="G13" s="38">
        <f t="shared" si="3"/>
        <v>98.84341820731666</v>
      </c>
      <c r="H13" s="39">
        <f>F13/D13*100</f>
        <v>84.280430013027882</v>
      </c>
      <c r="I13" s="40">
        <f t="shared" si="4"/>
        <v>3.8434182073166596</v>
      </c>
    </row>
    <row r="14" s="64" customFormat="1" ht="27" hidden="1" customHeight="1">
      <c r="A14" s="65"/>
      <c r="B14" s="66"/>
      <c r="C14" s="67" t="s">
        <v>25</v>
      </c>
      <c r="D14" s="36"/>
      <c r="E14" s="37"/>
      <c r="F14" s="37"/>
      <c r="G14" s="68" t="e">
        <f t="shared" si="3"/>
        <v>#DIV/0!</v>
      </c>
      <c r="H14" s="69"/>
      <c r="I14" s="70" t="e">
        <f t="shared" si="4"/>
        <v>#DIV/0!</v>
      </c>
    </row>
    <row r="15" s="9" customFormat="1" ht="27" hidden="1" customHeight="1">
      <c r="A15" s="61"/>
      <c r="B15" s="62"/>
      <c r="C15" s="63" t="s">
        <v>26</v>
      </c>
      <c r="D15" s="36">
        <v>2732.1999999999998</v>
      </c>
      <c r="E15" s="37">
        <v>2049.1499999999996</v>
      </c>
      <c r="F15" s="37">
        <v>2049.1500000000001</v>
      </c>
      <c r="G15" s="38">
        <f t="shared" si="3"/>
        <v>100.00000000000003</v>
      </c>
      <c r="H15" s="39">
        <f t="shared" si="1"/>
        <v>75.000000000000014</v>
      </c>
      <c r="I15" s="40">
        <f t="shared" si="4"/>
        <v>5.0000000000000284</v>
      </c>
    </row>
    <row r="16" s="9" customFormat="1" ht="27" hidden="1" customHeight="1">
      <c r="A16" s="61"/>
      <c r="B16" s="62"/>
      <c r="C16" s="63" t="s">
        <v>27</v>
      </c>
      <c r="D16" s="36">
        <v>2212.0999999999999</v>
      </c>
      <c r="E16" s="37">
        <v>2212.0999999999999</v>
      </c>
      <c r="F16" s="37">
        <v>2212.076</v>
      </c>
      <c r="G16" s="38">
        <f t="shared" si="3"/>
        <v>99.998915058089594</v>
      </c>
      <c r="H16" s="39">
        <f t="shared" si="1"/>
        <v>99.998915058089594</v>
      </c>
      <c r="I16" s="40">
        <f t="shared" si="4"/>
        <v>4.9989150580895938</v>
      </c>
    </row>
    <row r="17" s="9" customFormat="1" ht="27" hidden="1" customHeight="1">
      <c r="A17" s="61"/>
      <c r="B17" s="62"/>
      <c r="C17" s="63" t="s">
        <v>28</v>
      </c>
      <c r="D17" s="36"/>
      <c r="E17" s="37"/>
      <c r="F17" s="37"/>
      <c r="G17" s="38" t="e">
        <f t="shared" si="3"/>
        <v>#DIV/0!</v>
      </c>
      <c r="H17" s="39"/>
      <c r="I17" s="40" t="e">
        <f t="shared" si="4"/>
        <v>#DIV/0!</v>
      </c>
    </row>
    <row r="18" s="9" customFormat="1" ht="27" customHeight="1">
      <c r="A18" s="61"/>
      <c r="B18" s="62"/>
      <c r="C18" s="55" t="s">
        <v>29</v>
      </c>
      <c r="D18" s="56">
        <f>D19+D20</f>
        <v>43491.237000000001</v>
      </c>
      <c r="E18" s="56">
        <f>E19+E20</f>
        <v>83.099999999999994</v>
      </c>
      <c r="F18" s="56">
        <f>F19+F20</f>
        <v>83.099999999999994</v>
      </c>
      <c r="G18" s="71">
        <f t="shared" si="3"/>
        <v>100</v>
      </c>
      <c r="H18" s="58">
        <f t="shared" ref="H18:H19" si="5">F18/D18*100</f>
        <v>0.19107297407981289</v>
      </c>
      <c r="I18" s="40">
        <f t="shared" si="4"/>
        <v>5</v>
      </c>
    </row>
    <row r="19" s="22" customFormat="1" ht="28.149999999999999" hidden="1" customHeight="1">
      <c r="A19" s="61"/>
      <c r="B19" s="62"/>
      <c r="C19" s="35" t="s">
        <v>28</v>
      </c>
      <c r="D19" s="36">
        <v>83.099999999999994</v>
      </c>
      <c r="E19" s="36">
        <v>83.099999999999994</v>
      </c>
      <c r="F19" s="37">
        <v>83.099999999999994</v>
      </c>
      <c r="G19" s="38">
        <f t="shared" si="3"/>
        <v>100</v>
      </c>
      <c r="H19" s="39">
        <f t="shared" si="5"/>
        <v>100</v>
      </c>
      <c r="I19" s="40">
        <f t="shared" si="4"/>
        <v>5</v>
      </c>
    </row>
    <row r="20" s="22" customFormat="1" ht="18" hidden="1" customHeight="1">
      <c r="A20" s="61"/>
      <c r="B20" s="62"/>
      <c r="C20" s="35" t="s">
        <v>30</v>
      </c>
      <c r="D20" s="36">
        <v>43408.137000000002</v>
      </c>
      <c r="E20" s="36">
        <v>0</v>
      </c>
      <c r="F20" s="37">
        <v>0</v>
      </c>
      <c r="G20" s="38"/>
      <c r="H20" s="39">
        <f t="shared" si="1"/>
        <v>0</v>
      </c>
      <c r="I20" s="40">
        <f t="shared" si="4"/>
        <v>-95</v>
      </c>
    </row>
    <row r="21" s="64" customFormat="1" ht="30" hidden="1" customHeight="1">
      <c r="A21" s="72"/>
      <c r="B21" s="73"/>
      <c r="C21" s="74" t="s">
        <v>17</v>
      </c>
      <c r="D21" s="36"/>
      <c r="E21" s="36"/>
      <c r="F21" s="37"/>
      <c r="G21" s="68"/>
      <c r="H21" s="69" t="e">
        <f t="shared" si="1"/>
        <v>#DIV/0!</v>
      </c>
      <c r="I21" s="70">
        <f t="shared" si="4"/>
        <v>-95</v>
      </c>
    </row>
    <row r="22" s="75" customFormat="1" ht="62.25" customHeight="1">
      <c r="A22" s="23" t="s">
        <v>31</v>
      </c>
      <c r="B22" s="24" t="s">
        <v>32</v>
      </c>
      <c r="C22" s="25" t="s">
        <v>33</v>
      </c>
      <c r="D22" s="26">
        <f>D23+D24+D25</f>
        <v>141667.24299999999</v>
      </c>
      <c r="E22" s="26">
        <f>E23+E24+E25</f>
        <v>122910.624</v>
      </c>
      <c r="F22" s="27">
        <f>F23+F24+F25</f>
        <v>120682.405</v>
      </c>
      <c r="G22" s="28">
        <f t="shared" si="3"/>
        <v>98.187122538731884</v>
      </c>
      <c r="H22" s="29">
        <f t="shared" si="1"/>
        <v>85.18723343829032</v>
      </c>
      <c r="I22" s="30">
        <f t="shared" si="4"/>
        <v>3.1871225387318844</v>
      </c>
    </row>
    <row r="23" s="22" customFormat="1" ht="17.25" customHeight="1">
      <c r="A23" s="53"/>
      <c r="B23" s="54"/>
      <c r="C23" s="76" t="s">
        <v>16</v>
      </c>
      <c r="D23" s="36">
        <v>141667.24299999999</v>
      </c>
      <c r="E23" s="36">
        <v>122910.624</v>
      </c>
      <c r="F23" s="37">
        <v>120682.405</v>
      </c>
      <c r="G23" s="38">
        <f t="shared" si="3"/>
        <v>98.187122538731884</v>
      </c>
      <c r="H23" s="39">
        <f t="shared" si="1"/>
        <v>85.18723343829032</v>
      </c>
      <c r="I23" s="40">
        <f t="shared" si="4"/>
        <v>3.1871225387318844</v>
      </c>
    </row>
    <row r="24" s="77" customFormat="1" ht="17.25" hidden="1" customHeight="1">
      <c r="A24" s="61"/>
      <c r="B24" s="62"/>
      <c r="C24" s="76" t="s">
        <v>34</v>
      </c>
      <c r="D24" s="36">
        <v>0</v>
      </c>
      <c r="E24" s="36">
        <v>0</v>
      </c>
      <c r="F24" s="37">
        <v>0</v>
      </c>
      <c r="G24" s="38" t="e">
        <f t="shared" si="3"/>
        <v>#DIV/0!</v>
      </c>
      <c r="H24" s="39" t="e">
        <f t="shared" si="1"/>
        <v>#DIV/0!</v>
      </c>
      <c r="I24" s="40" t="e">
        <f t="shared" si="4"/>
        <v>#DIV/0!</v>
      </c>
    </row>
    <row r="25" s="77" customFormat="1" ht="26.25" hidden="1" customHeight="1">
      <c r="A25" s="78"/>
      <c r="B25" s="79"/>
      <c r="C25" s="35" t="s">
        <v>17</v>
      </c>
      <c r="D25" s="36"/>
      <c r="E25" s="36"/>
      <c r="F25" s="37"/>
      <c r="G25" s="38" t="e">
        <f t="shared" si="3"/>
        <v>#DIV/0!</v>
      </c>
      <c r="H25" s="39" t="e">
        <f t="shared" ref="H25:H27" si="6">F25/D25*100</f>
        <v>#DIV/0!</v>
      </c>
      <c r="I25" s="40" t="e">
        <f t="shared" si="4"/>
        <v>#DIV/0!</v>
      </c>
    </row>
    <row r="26" s="77" customFormat="1" ht="48" customHeight="1">
      <c r="A26" s="80">
        <v>910</v>
      </c>
      <c r="B26" s="81" t="s">
        <v>35</v>
      </c>
      <c r="C26" s="25" t="s">
        <v>36</v>
      </c>
      <c r="D26" s="26">
        <f>D28+D29+D27</f>
        <v>81832.850000000006</v>
      </c>
      <c r="E26" s="26">
        <f>E28+E29+E27</f>
        <v>69049.373000000007</v>
      </c>
      <c r="F26" s="26">
        <f>F28+F29+F27</f>
        <v>64958.084999999999</v>
      </c>
      <c r="G26" s="28">
        <f t="shared" si="3"/>
        <v>94.074836856230377</v>
      </c>
      <c r="H26" s="29">
        <f t="shared" si="6"/>
        <v>79.378984112126119</v>
      </c>
      <c r="I26" s="30">
        <f t="shared" si="4"/>
        <v>-0.92516314376962328</v>
      </c>
    </row>
    <row r="27" s="22" customFormat="1" ht="17.25" customHeight="1">
      <c r="A27" s="82"/>
      <c r="B27" s="83"/>
      <c r="C27" s="35" t="s">
        <v>16</v>
      </c>
      <c r="D27" s="36">
        <v>126.25</v>
      </c>
      <c r="E27" s="84">
        <v>126.25</v>
      </c>
      <c r="F27" s="84">
        <v>126.25</v>
      </c>
      <c r="G27" s="38">
        <f t="shared" si="3"/>
        <v>100</v>
      </c>
      <c r="H27" s="85">
        <f t="shared" si="6"/>
        <v>100</v>
      </c>
      <c r="I27" s="86">
        <f t="shared" si="4"/>
        <v>5</v>
      </c>
    </row>
    <row r="28" s="77" customFormat="1" ht="18" customHeight="1">
      <c r="A28" s="87"/>
      <c r="B28" s="88"/>
      <c r="C28" s="35" t="s">
        <v>34</v>
      </c>
      <c r="D28" s="36">
        <v>81706.600000000006</v>
      </c>
      <c r="E28" s="84">
        <v>68923.123000000007</v>
      </c>
      <c r="F28" s="84">
        <v>64831.834999999999</v>
      </c>
      <c r="G28" s="38">
        <f t="shared" si="3"/>
        <v>94.063983432671776</v>
      </c>
      <c r="H28" s="39">
        <f t="shared" si="1"/>
        <v>79.347121285183803</v>
      </c>
      <c r="I28" s="40">
        <f t="shared" si="4"/>
        <v>-0.93601656732822391</v>
      </c>
    </row>
    <row r="29" s="77" customFormat="1" ht="26.25" hidden="1" customHeight="1">
      <c r="A29" s="89"/>
      <c r="B29" s="90"/>
      <c r="C29" s="35" t="s">
        <v>17</v>
      </c>
      <c r="D29" s="36"/>
      <c r="E29" s="36"/>
      <c r="F29" s="91"/>
      <c r="G29" s="38" t="e">
        <f t="shared" si="3"/>
        <v>#DIV/0!</v>
      </c>
      <c r="H29" s="39" t="e">
        <f>F29/D29*100</f>
        <v>#DIV/0!</v>
      </c>
      <c r="I29" s="40" t="e">
        <f t="shared" si="4"/>
        <v>#DIV/0!</v>
      </c>
    </row>
    <row r="30" s="22" customFormat="1" ht="44.25" customHeight="1">
      <c r="A30" s="92" t="s">
        <v>37</v>
      </c>
      <c r="B30" s="81" t="s">
        <v>38</v>
      </c>
      <c r="C30" s="25" t="s">
        <v>39</v>
      </c>
      <c r="D30" s="26">
        <f>D31+D32+D33</f>
        <v>922952.01299999992</v>
      </c>
      <c r="E30" s="26">
        <f>E31+E32+E33</f>
        <v>794844.74199999997</v>
      </c>
      <c r="F30" s="26">
        <f>F31+F32+F33</f>
        <v>636617.76600000006</v>
      </c>
      <c r="G30" s="28">
        <f t="shared" si="3"/>
        <v>80.093348091871775</v>
      </c>
      <c r="H30" s="29">
        <f t="shared" si="1"/>
        <v>68.976258465563376</v>
      </c>
      <c r="I30" s="30">
        <f t="shared" si="4"/>
        <v>-14.906651908128225</v>
      </c>
    </row>
    <row r="31" s="32" customFormat="1" ht="17.25" customHeight="1">
      <c r="A31" s="33"/>
      <c r="B31" s="34"/>
      <c r="C31" s="35" t="s">
        <v>16</v>
      </c>
      <c r="D31" s="84">
        <v>723436.24399999995</v>
      </c>
      <c r="E31" s="84">
        <v>599161.799</v>
      </c>
      <c r="F31" s="84">
        <v>475556.799</v>
      </c>
      <c r="G31" s="38">
        <f t="shared" si="3"/>
        <v>79.370347007052771</v>
      </c>
      <c r="H31" s="39">
        <f t="shared" si="1"/>
        <v>65.735827164335447</v>
      </c>
      <c r="I31" s="40">
        <f t="shared" si="4"/>
        <v>-15.629652992947229</v>
      </c>
    </row>
    <row r="32" s="93" customFormat="1" ht="17.25" customHeight="1">
      <c r="A32" s="42"/>
      <c r="B32" s="43"/>
      <c r="C32" s="35" t="s">
        <v>34</v>
      </c>
      <c r="D32" s="36">
        <v>33301</v>
      </c>
      <c r="E32" s="36">
        <v>29468.173999999999</v>
      </c>
      <c r="F32" s="36">
        <v>26495.679</v>
      </c>
      <c r="G32" s="38">
        <f t="shared" si="3"/>
        <v>89.912863280907743</v>
      </c>
      <c r="H32" s="39">
        <f t="shared" si="1"/>
        <v>79.56421428785923</v>
      </c>
      <c r="I32" s="40">
        <f t="shared" si="4"/>
        <v>-5.087136719092257</v>
      </c>
    </row>
    <row r="33" s="93" customFormat="1" ht="26.25" customHeight="1">
      <c r="A33" s="42"/>
      <c r="B33" s="43"/>
      <c r="C33" s="35" t="s">
        <v>17</v>
      </c>
      <c r="D33" s="36">
        <v>166214.769</v>
      </c>
      <c r="E33" s="84">
        <v>166214.769</v>
      </c>
      <c r="F33" s="84">
        <v>134565.288</v>
      </c>
      <c r="G33" s="38">
        <f t="shared" si="3"/>
        <v>80.958683039772467</v>
      </c>
      <c r="H33" s="39">
        <f t="shared" si="1"/>
        <v>80.958683039772467</v>
      </c>
      <c r="I33" s="40">
        <f t="shared" si="4"/>
        <v>-14.041316960227533</v>
      </c>
    </row>
    <row r="34" s="93" customFormat="1" ht="21.75" hidden="1" customHeight="1">
      <c r="A34" s="44"/>
      <c r="B34" s="45"/>
      <c r="C34" s="94" t="s">
        <v>18</v>
      </c>
      <c r="D34" s="56"/>
      <c r="E34" s="56"/>
      <c r="F34" s="95"/>
      <c r="G34" s="96" t="e">
        <f t="shared" si="3"/>
        <v>#DIV/0!</v>
      </c>
      <c r="H34" s="97" t="e">
        <f t="shared" si="1"/>
        <v>#DIV/0!</v>
      </c>
      <c r="I34" s="98" t="e">
        <f t="shared" si="4"/>
        <v>#DIV/0!</v>
      </c>
    </row>
    <row r="35" s="22" customFormat="1" ht="48" customHeight="1">
      <c r="A35" s="80">
        <v>924</v>
      </c>
      <c r="B35" s="81" t="s">
        <v>40</v>
      </c>
      <c r="C35" s="25" t="s">
        <v>41</v>
      </c>
      <c r="D35" s="26">
        <f>D36+D38+D37</f>
        <v>3128186.6399999997</v>
      </c>
      <c r="E35" s="26">
        <f>E36+E38+E37</f>
        <v>2708366.6580000003</v>
      </c>
      <c r="F35" s="26">
        <f>F36+F38+F37</f>
        <v>2612816.8500000001</v>
      </c>
      <c r="G35" s="28">
        <f t="shared" si="3"/>
        <v>96.472050498858266</v>
      </c>
      <c r="H35" s="99">
        <f t="shared" si="1"/>
        <v>83.524966720016437</v>
      </c>
      <c r="I35" s="30">
        <f t="shared" si="4"/>
        <v>1.4720504988582661</v>
      </c>
    </row>
    <row r="36" s="22" customFormat="1" ht="16.5" customHeight="1">
      <c r="A36" s="100"/>
      <c r="B36" s="100"/>
      <c r="C36" s="35" t="s">
        <v>16</v>
      </c>
      <c r="D36" s="36">
        <v>3067064.7599999998</v>
      </c>
      <c r="E36" s="36">
        <v>2663905.0580000002</v>
      </c>
      <c r="F36" s="36">
        <v>2568355.25</v>
      </c>
      <c r="G36" s="101">
        <f t="shared" si="3"/>
        <v>96.413167664776438</v>
      </c>
      <c r="H36" s="36">
        <f t="shared" si="1"/>
        <v>83.739844149883552</v>
      </c>
      <c r="I36" s="102">
        <f t="shared" si="4"/>
        <v>1.413167664776438</v>
      </c>
    </row>
    <row r="37" s="22" customFormat="1" ht="16.5" customHeight="1">
      <c r="A37" s="100"/>
      <c r="B37" s="100"/>
      <c r="C37" s="35" t="s">
        <v>34</v>
      </c>
      <c r="D37" s="36">
        <v>773.84400000000005</v>
      </c>
      <c r="E37" s="36">
        <v>773.84400000000005</v>
      </c>
      <c r="F37" s="36">
        <v>773.84400000000005</v>
      </c>
      <c r="G37" s="36">
        <f t="shared" si="3"/>
        <v>100</v>
      </c>
      <c r="H37" s="36">
        <f>F37/D37*100</f>
        <v>100</v>
      </c>
      <c r="I37" s="102">
        <f t="shared" si="4"/>
        <v>5</v>
      </c>
    </row>
    <row r="38" s="22" customFormat="1" ht="27.75" customHeight="1">
      <c r="A38" s="100"/>
      <c r="B38" s="100"/>
      <c r="C38" s="103" t="s">
        <v>17</v>
      </c>
      <c r="D38" s="36">
        <v>60348.036</v>
      </c>
      <c r="E38" s="84">
        <v>43687.756000000001</v>
      </c>
      <c r="F38" s="84">
        <v>43687.756000000001</v>
      </c>
      <c r="G38" s="36">
        <f t="shared" si="3"/>
        <v>100</v>
      </c>
      <c r="H38" s="36">
        <f t="shared" si="1"/>
        <v>72.3930038087735</v>
      </c>
      <c r="I38" s="102">
        <f t="shared" si="4"/>
        <v>5</v>
      </c>
    </row>
    <row r="39" s="22" customFormat="1" ht="21.75" hidden="1" customHeight="1">
      <c r="A39" s="104"/>
      <c r="B39" s="105"/>
      <c r="C39" s="106" t="s">
        <v>18</v>
      </c>
      <c r="D39" s="56">
        <v>0</v>
      </c>
      <c r="E39" s="56">
        <v>0</v>
      </c>
      <c r="F39" s="95">
        <v>0</v>
      </c>
      <c r="G39" s="107" t="e">
        <f t="shared" si="3"/>
        <v>#DIV/0!</v>
      </c>
      <c r="H39" s="107" t="e">
        <f>F39/D39*100</f>
        <v>#DIV/0!</v>
      </c>
      <c r="I39" s="108" t="e">
        <f t="shared" si="4"/>
        <v>#DIV/0!</v>
      </c>
    </row>
    <row r="40" s="22" customFormat="1" ht="30" customHeight="1">
      <c r="A40" s="109" t="s">
        <v>42</v>
      </c>
      <c r="B40" s="110" t="s">
        <v>43</v>
      </c>
      <c r="C40" s="25" t="s">
        <v>44</v>
      </c>
      <c r="D40" s="26">
        <f>D41+D42+D43</f>
        <v>25735004.899</v>
      </c>
      <c r="E40" s="26">
        <f>E41+E42+E43</f>
        <v>22382879.780999999</v>
      </c>
      <c r="F40" s="26">
        <f>F41+F42+F43</f>
        <v>22117816.788000003</v>
      </c>
      <c r="G40" s="26">
        <f t="shared" si="3"/>
        <v>98.815777971407414</v>
      </c>
      <c r="H40" s="26">
        <f t="shared" si="1"/>
        <v>85.94448252411037</v>
      </c>
      <c r="I40" s="111">
        <f t="shared" si="4"/>
        <v>3.8157779714074138</v>
      </c>
    </row>
    <row r="41" s="32" customFormat="1" ht="16.5" customHeight="1">
      <c r="A41" s="33"/>
      <c r="B41" s="34"/>
      <c r="C41" s="76" t="s">
        <v>16</v>
      </c>
      <c r="D41" s="84">
        <v>7240554.7980000004</v>
      </c>
      <c r="E41" s="84">
        <v>6365983.0369999995</v>
      </c>
      <c r="F41" s="84">
        <v>6114029.5290000001</v>
      </c>
      <c r="G41" s="112">
        <f t="shared" si="3"/>
        <v>96.042190082260518</v>
      </c>
      <c r="H41" s="113">
        <f t="shared" si="1"/>
        <v>84.441450960205827</v>
      </c>
      <c r="I41" s="40">
        <f t="shared" si="4"/>
        <v>1.0421900822605181</v>
      </c>
    </row>
    <row r="42" s="22" customFormat="1" ht="18.75" customHeight="1">
      <c r="A42" s="42"/>
      <c r="B42" s="43"/>
      <c r="C42" s="76" t="s">
        <v>34</v>
      </c>
      <c r="D42" s="84">
        <v>16347714.004000001</v>
      </c>
      <c r="E42" s="84">
        <v>14271646.004000001</v>
      </c>
      <c r="F42" s="84">
        <v>14269531.159</v>
      </c>
      <c r="G42" s="114">
        <f t="shared" si="3"/>
        <v>99.985181492033874</v>
      </c>
      <c r="H42" s="39">
        <f t="shared" si="1"/>
        <v>87.287624162671889</v>
      </c>
      <c r="I42" s="115">
        <f t="shared" si="4"/>
        <v>4.985181492033874</v>
      </c>
    </row>
    <row r="43" s="22" customFormat="1" ht="27" customHeight="1">
      <c r="A43" s="42"/>
      <c r="B43" s="43"/>
      <c r="C43" s="76" t="s">
        <v>17</v>
      </c>
      <c r="D43" s="84">
        <v>2146736.0970000001</v>
      </c>
      <c r="E43" s="84">
        <v>1745250.74</v>
      </c>
      <c r="F43" s="84">
        <v>1734256.1000000001</v>
      </c>
      <c r="G43" s="38">
        <f t="shared" si="3"/>
        <v>99.370025191910244</v>
      </c>
      <c r="H43" s="39">
        <f t="shared" si="1"/>
        <v>80.785714761286755</v>
      </c>
      <c r="I43" s="40">
        <f t="shared" si="4"/>
        <v>4.3700251919102442</v>
      </c>
    </row>
    <row r="44" s="22" customFormat="1" ht="21.75" customHeight="1">
      <c r="A44" s="44"/>
      <c r="B44" s="45"/>
      <c r="C44" s="94" t="s">
        <v>18</v>
      </c>
      <c r="D44" s="107">
        <v>67728.399999999994</v>
      </c>
      <c r="E44" s="107">
        <v>67708.320000000007</v>
      </c>
      <c r="F44" s="107">
        <v>67708.320000000007</v>
      </c>
      <c r="G44" s="49">
        <f t="shared" si="3"/>
        <v>100</v>
      </c>
      <c r="H44" s="50">
        <f t="shared" si="1"/>
        <v>99.97035217131959</v>
      </c>
      <c r="I44" s="51">
        <f t="shared" si="4"/>
        <v>5</v>
      </c>
    </row>
    <row r="45" s="22" customFormat="1" ht="30" customHeight="1">
      <c r="A45" s="23" t="s">
        <v>45</v>
      </c>
      <c r="B45" s="24" t="s">
        <v>46</v>
      </c>
      <c r="C45" s="25" t="s">
        <v>47</v>
      </c>
      <c r="D45" s="116">
        <f>D46+D47+D48</f>
        <v>103217.664</v>
      </c>
      <c r="E45" s="116">
        <f>E46+E47+E48</f>
        <v>94491.538</v>
      </c>
      <c r="F45" s="116">
        <f>F46+F47+F48</f>
        <v>80637.998000000007</v>
      </c>
      <c r="G45" s="28">
        <f t="shared" si="3"/>
        <v>85.33885648046072</v>
      </c>
      <c r="H45" s="29">
        <f t="shared" si="1"/>
        <v>78.124223001210339</v>
      </c>
      <c r="I45" s="30">
        <f t="shared" si="4"/>
        <v>-9.6611435195392801</v>
      </c>
    </row>
    <row r="46" s="32" customFormat="1" ht="16.5" customHeight="1">
      <c r="A46" s="33"/>
      <c r="B46" s="34"/>
      <c r="C46" s="117" t="s">
        <v>16</v>
      </c>
      <c r="D46" s="84">
        <v>97621.498000000007</v>
      </c>
      <c r="E46" s="84">
        <v>89343.582999999999</v>
      </c>
      <c r="F46" s="84">
        <v>76948.436000000002</v>
      </c>
      <c r="G46" s="38">
        <f t="shared" si="3"/>
        <v>86.126427233167945</v>
      </c>
      <c r="H46" s="39">
        <f t="shared" si="1"/>
        <v>78.82324854306168</v>
      </c>
      <c r="I46" s="40">
        <f t="shared" si="4"/>
        <v>-8.873572766832055</v>
      </c>
    </row>
    <row r="47" s="22" customFormat="1" ht="16.5" customHeight="1">
      <c r="A47" s="42"/>
      <c r="B47" s="43"/>
      <c r="C47" s="76" t="s">
        <v>34</v>
      </c>
      <c r="D47" s="84">
        <v>5596.1660000000002</v>
      </c>
      <c r="E47" s="84">
        <v>5147.9549999999999</v>
      </c>
      <c r="F47" s="84">
        <v>3689.5619999999999</v>
      </c>
      <c r="G47" s="38">
        <f t="shared" si="3"/>
        <v>71.67044000967374</v>
      </c>
      <c r="H47" s="39">
        <f t="shared" si="1"/>
        <v>65.93017433721586</v>
      </c>
      <c r="I47" s="40">
        <f t="shared" si="4"/>
        <v>-23.32955999032626</v>
      </c>
    </row>
    <row r="48" s="41" customFormat="1" ht="27" hidden="1" customHeight="1">
      <c r="A48" s="44"/>
      <c r="B48" s="45"/>
      <c r="C48" s="35" t="s">
        <v>17</v>
      </c>
      <c r="D48" s="84"/>
      <c r="E48" s="84"/>
      <c r="F48" s="118"/>
      <c r="G48" s="38"/>
      <c r="H48" s="39" t="e">
        <f t="shared" si="1"/>
        <v>#DIV/0!</v>
      </c>
      <c r="I48" s="40">
        <f t="shared" si="4"/>
        <v>-95</v>
      </c>
    </row>
    <row r="49" s="22" customFormat="1" ht="30" customHeight="1">
      <c r="A49" s="23" t="s">
        <v>48</v>
      </c>
      <c r="B49" s="24" t="s">
        <v>49</v>
      </c>
      <c r="C49" s="25" t="s">
        <v>50</v>
      </c>
      <c r="D49" s="116">
        <f>D50+D51+D52</f>
        <v>233366.62599999999</v>
      </c>
      <c r="E49" s="116">
        <f>E50+E51+E52</f>
        <v>196207.05600000001</v>
      </c>
      <c r="F49" s="116">
        <f>F50+F51+F52</f>
        <v>195860.81700000001</v>
      </c>
      <c r="G49" s="28">
        <f t="shared" si="3"/>
        <v>99.823533869240663</v>
      </c>
      <c r="H49" s="29">
        <f t="shared" si="1"/>
        <v>83.928375002516432</v>
      </c>
      <c r="I49" s="30">
        <f t="shared" si="4"/>
        <v>4.8235338692406629</v>
      </c>
      <c r="J49" s="31"/>
    </row>
    <row r="50" s="32" customFormat="1" ht="16.5" customHeight="1">
      <c r="A50" s="33"/>
      <c r="B50" s="34"/>
      <c r="C50" s="76" t="s">
        <v>16</v>
      </c>
      <c r="D50" s="84">
        <v>216263.06</v>
      </c>
      <c r="E50" s="84">
        <v>182501.54300000001</v>
      </c>
      <c r="F50" s="84">
        <v>182219.68900000001</v>
      </c>
      <c r="G50" s="38">
        <f t="shared" si="3"/>
        <v>99.845560757806865</v>
      </c>
      <c r="H50" s="39">
        <f t="shared" si="1"/>
        <v>84.258351380027648</v>
      </c>
      <c r="I50" s="40">
        <f t="shared" si="4"/>
        <v>4.8455607578068651</v>
      </c>
    </row>
    <row r="51" s="22" customFormat="1" ht="16.5" customHeight="1">
      <c r="A51" s="42"/>
      <c r="B51" s="43"/>
      <c r="C51" s="76" t="s">
        <v>34</v>
      </c>
      <c r="D51" s="84">
        <v>17103.565999999999</v>
      </c>
      <c r="E51" s="84">
        <v>13705.513000000001</v>
      </c>
      <c r="F51" s="84">
        <v>13641.128000000001</v>
      </c>
      <c r="G51" s="38">
        <f t="shared" si="3"/>
        <v>99.530225537708802</v>
      </c>
      <c r="H51" s="39">
        <f t="shared" si="1"/>
        <v>79.756046195278813</v>
      </c>
      <c r="I51" s="40">
        <f t="shared" si="4"/>
        <v>4.5302255377088017</v>
      </c>
    </row>
    <row r="52" s="41" customFormat="1" ht="27" hidden="1" customHeight="1">
      <c r="A52" s="44"/>
      <c r="B52" s="45"/>
      <c r="C52" s="35" t="s">
        <v>17</v>
      </c>
      <c r="D52" s="36"/>
      <c r="E52" s="36"/>
      <c r="F52" s="91"/>
      <c r="G52" s="38"/>
      <c r="H52" s="39"/>
      <c r="I52" s="40">
        <f t="shared" si="4"/>
        <v>-95</v>
      </c>
    </row>
    <row r="53" s="22" customFormat="1" ht="30" customHeight="1">
      <c r="A53" s="23" t="s">
        <v>51</v>
      </c>
      <c r="B53" s="24" t="s">
        <v>52</v>
      </c>
      <c r="C53" s="25" t="s">
        <v>53</v>
      </c>
      <c r="D53" s="26">
        <f>D54+D55+D56</f>
        <v>223279.633</v>
      </c>
      <c r="E53" s="26">
        <f>E54+E55+E56</f>
        <v>201204.848</v>
      </c>
      <c r="F53" s="26">
        <f>F54+F55+F56</f>
        <v>191451.93900000001</v>
      </c>
      <c r="G53" s="28">
        <f t="shared" si="3"/>
        <v>95.152746518314515</v>
      </c>
      <c r="H53" s="29">
        <f t="shared" si="1"/>
        <v>85.745366215287547</v>
      </c>
      <c r="I53" s="30">
        <f t="shared" si="4"/>
        <v>0.15274651831451536</v>
      </c>
    </row>
    <row r="54" s="32" customFormat="1" ht="16.5" customHeight="1">
      <c r="A54" s="33"/>
      <c r="B54" s="34"/>
      <c r="C54" s="76" t="s">
        <v>16</v>
      </c>
      <c r="D54" s="84">
        <v>209283.967</v>
      </c>
      <c r="E54" s="84">
        <v>189640.09400000001</v>
      </c>
      <c r="F54" s="84">
        <v>181002.15900000001</v>
      </c>
      <c r="G54" s="38">
        <f t="shared" si="3"/>
        <v>95.445090319349873</v>
      </c>
      <c r="H54" s="39">
        <f t="shared" si="1"/>
        <v>86.486395300410194</v>
      </c>
      <c r="I54" s="40">
        <f t="shared" si="4"/>
        <v>0.4450903193498732</v>
      </c>
    </row>
    <row r="55" s="22" customFormat="1" ht="16.5" customHeight="1">
      <c r="A55" s="42"/>
      <c r="B55" s="43"/>
      <c r="C55" s="76" t="s">
        <v>34</v>
      </c>
      <c r="D55" s="84">
        <v>13995.665999999999</v>
      </c>
      <c r="E55" s="84">
        <v>11564.754000000001</v>
      </c>
      <c r="F55" s="84">
        <v>10449.780000000001</v>
      </c>
      <c r="G55" s="38">
        <f t="shared" si="3"/>
        <v>90.358861070455973</v>
      </c>
      <c r="H55" s="39">
        <f t="shared" si="1"/>
        <v>74.664399679157825</v>
      </c>
      <c r="I55" s="40">
        <f t="shared" si="4"/>
        <v>-4.6411389295440273</v>
      </c>
    </row>
    <row r="56" s="41" customFormat="1" ht="27.75" hidden="1" customHeight="1">
      <c r="A56" s="44"/>
      <c r="B56" s="45"/>
      <c r="C56" s="35" t="s">
        <v>17</v>
      </c>
      <c r="D56" s="36"/>
      <c r="E56" s="36"/>
      <c r="F56" s="91"/>
      <c r="G56" s="38"/>
      <c r="H56" s="39" t="e">
        <f t="shared" si="1"/>
        <v>#DIV/0!</v>
      </c>
      <c r="I56" s="40">
        <f t="shared" si="4"/>
        <v>-95</v>
      </c>
    </row>
    <row r="57" s="22" customFormat="1" ht="30" customHeight="1">
      <c r="A57" s="23" t="s">
        <v>54</v>
      </c>
      <c r="B57" s="24" t="s">
        <v>55</v>
      </c>
      <c r="C57" s="25" t="s">
        <v>56</v>
      </c>
      <c r="D57" s="26">
        <f>D58+D59+D60</f>
        <v>182256.80900000001</v>
      </c>
      <c r="E57" s="26">
        <f>E58+E59+E60</f>
        <v>130712.285</v>
      </c>
      <c r="F57" s="26">
        <f>F58+F59+F60</f>
        <v>128486.88</v>
      </c>
      <c r="G57" s="28">
        <f t="shared" si="3"/>
        <v>98.297478312769144</v>
      </c>
      <c r="H57" s="29">
        <f t="shared" si="1"/>
        <v>70.497711830343746</v>
      </c>
      <c r="I57" s="30">
        <f t="shared" si="4"/>
        <v>3.2974783127691438</v>
      </c>
      <c r="J57" s="31"/>
    </row>
    <row r="58" s="32" customFormat="1" ht="16.5" customHeight="1">
      <c r="A58" s="33"/>
      <c r="B58" s="34"/>
      <c r="C58" s="76" t="s">
        <v>16</v>
      </c>
      <c r="D58" s="84">
        <v>168224.54300000001</v>
      </c>
      <c r="E58" s="84">
        <v>119442.329</v>
      </c>
      <c r="F58" s="84">
        <v>118379.932</v>
      </c>
      <c r="G58" s="119">
        <f t="shared" si="3"/>
        <v>99.110535595802048</v>
      </c>
      <c r="H58" s="39">
        <f t="shared" si="1"/>
        <v>70.370190870424892</v>
      </c>
      <c r="I58" s="120">
        <f t="shared" si="4"/>
        <v>4.1105355958020482</v>
      </c>
    </row>
    <row r="59" s="22" customFormat="1" ht="16.5" customHeight="1">
      <c r="A59" s="42"/>
      <c r="B59" s="43"/>
      <c r="C59" s="76" t="s">
        <v>34</v>
      </c>
      <c r="D59" s="84">
        <v>14032.266</v>
      </c>
      <c r="E59" s="84">
        <v>11269.956</v>
      </c>
      <c r="F59" s="84">
        <v>10106.948</v>
      </c>
      <c r="G59" s="38">
        <f t="shared" si="3"/>
        <v>89.680456605154447</v>
      </c>
      <c r="H59" s="39">
        <f t="shared" si="1"/>
        <v>72.026485244792255</v>
      </c>
      <c r="I59" s="40">
        <f t="shared" si="4"/>
        <v>-5.3195433948455531</v>
      </c>
    </row>
    <row r="60" s="41" customFormat="1" ht="27.75" hidden="1" customHeight="1">
      <c r="A60" s="44"/>
      <c r="B60" s="45"/>
      <c r="C60" s="35" t="s">
        <v>17</v>
      </c>
      <c r="D60" s="36"/>
      <c r="E60" s="36"/>
      <c r="F60" s="91"/>
      <c r="G60" s="38"/>
      <c r="H60" s="39" t="e">
        <f t="shared" si="1"/>
        <v>#DIV/0!</v>
      </c>
      <c r="I60" s="40">
        <f t="shared" si="4"/>
        <v>-95</v>
      </c>
    </row>
    <row r="61" s="22" customFormat="1" ht="30" customHeight="1">
      <c r="A61" s="23" t="s">
        <v>57</v>
      </c>
      <c r="B61" s="24" t="s">
        <v>58</v>
      </c>
      <c r="C61" s="25" t="s">
        <v>59</v>
      </c>
      <c r="D61" s="26">
        <f>D62+D63+D64</f>
        <v>181204.209</v>
      </c>
      <c r="E61" s="26">
        <f>E62+E63+E64</f>
        <v>159814.82499999998</v>
      </c>
      <c r="F61" s="26">
        <f>F62+F63+F64</f>
        <v>151345.37899999999</v>
      </c>
      <c r="G61" s="28">
        <f t="shared" si="3"/>
        <v>94.700462863817549</v>
      </c>
      <c r="H61" s="29">
        <f t="shared" si="1"/>
        <v>83.521999756639204</v>
      </c>
      <c r="I61" s="30">
        <f t="shared" si="4"/>
        <v>-0.29953713618245104</v>
      </c>
      <c r="J61" s="31"/>
    </row>
    <row r="62" s="32" customFormat="1" ht="16.5" customHeight="1">
      <c r="A62" s="33"/>
      <c r="B62" s="34"/>
      <c r="C62" s="76" t="s">
        <v>16</v>
      </c>
      <c r="D62" s="84">
        <v>168327.64300000001</v>
      </c>
      <c r="E62" s="84">
        <v>149034.62899999999</v>
      </c>
      <c r="F62" s="84">
        <v>141243.10699999999</v>
      </c>
      <c r="G62" s="114">
        <f t="shared" si="3"/>
        <v>94.772005639038426</v>
      </c>
      <c r="H62" s="39">
        <f t="shared" si="1"/>
        <v>83.909632715524921</v>
      </c>
      <c r="I62" s="115">
        <f t="shared" si="4"/>
        <v>-0.22799436096157422</v>
      </c>
    </row>
    <row r="63" s="22" customFormat="1" ht="16.5" customHeight="1">
      <c r="A63" s="42"/>
      <c r="B63" s="43"/>
      <c r="C63" s="76" t="s">
        <v>34</v>
      </c>
      <c r="D63" s="84">
        <v>12876.566000000001</v>
      </c>
      <c r="E63" s="84">
        <v>10780.196</v>
      </c>
      <c r="F63" s="84">
        <v>10102.272000000001</v>
      </c>
      <c r="G63" s="38">
        <f t="shared" si="3"/>
        <v>93.711394486705075</v>
      </c>
      <c r="H63" s="39">
        <f t="shared" si="1"/>
        <v>78.454706014010256</v>
      </c>
      <c r="I63" s="40">
        <f t="shared" si="4"/>
        <v>-1.2886055132949252</v>
      </c>
    </row>
    <row r="64" s="41" customFormat="1" ht="27" hidden="1" customHeight="1">
      <c r="A64" s="44"/>
      <c r="B64" s="45"/>
      <c r="C64" s="35" t="s">
        <v>17</v>
      </c>
      <c r="D64" s="36"/>
      <c r="E64" s="36"/>
      <c r="F64" s="91"/>
      <c r="G64" s="38"/>
      <c r="H64" s="39" t="e">
        <f t="shared" si="1"/>
        <v>#DIV/0!</v>
      </c>
      <c r="I64" s="40">
        <f t="shared" si="4"/>
        <v>-95</v>
      </c>
    </row>
    <row r="65" s="22" customFormat="1" ht="30" customHeight="1">
      <c r="A65" s="23" t="s">
        <v>60</v>
      </c>
      <c r="B65" s="24" t="s">
        <v>61</v>
      </c>
      <c r="C65" s="25" t="s">
        <v>62</v>
      </c>
      <c r="D65" s="26">
        <f>D66+D67+D68</f>
        <v>178796.394</v>
      </c>
      <c r="E65" s="26">
        <f>E66+E67+E68</f>
        <v>156736.454</v>
      </c>
      <c r="F65" s="26">
        <f>F66+F67+F68</f>
        <v>148500.984</v>
      </c>
      <c r="G65" s="121">
        <f t="shared" si="3"/>
        <v>94.745657573700115</v>
      </c>
      <c r="H65" s="29">
        <f t="shared" si="1"/>
        <v>83.055916664628043</v>
      </c>
      <c r="I65" s="122">
        <f t="shared" si="4"/>
        <v>-0.25434242629988546</v>
      </c>
      <c r="J65" s="31"/>
    </row>
    <row r="66" s="32" customFormat="1" ht="16.5" customHeight="1">
      <c r="A66" s="33"/>
      <c r="B66" s="34"/>
      <c r="C66" s="76" t="s">
        <v>16</v>
      </c>
      <c r="D66" s="36">
        <v>166668.728</v>
      </c>
      <c r="E66" s="36">
        <v>146828.12599999999</v>
      </c>
      <c r="F66" s="36">
        <v>139206.962</v>
      </c>
      <c r="G66" s="114">
        <f t="shared" si="3"/>
        <v>94.809465864871157</v>
      </c>
      <c r="H66" s="39">
        <f t="shared" si="1"/>
        <v>83.523144185752713</v>
      </c>
      <c r="I66" s="115">
        <f t="shared" si="4"/>
        <v>-0.19053413512884276</v>
      </c>
    </row>
    <row r="67" s="22" customFormat="1" ht="16.5" customHeight="1">
      <c r="A67" s="42"/>
      <c r="B67" s="43"/>
      <c r="C67" s="76" t="s">
        <v>34</v>
      </c>
      <c r="D67" s="36">
        <v>12127.665999999999</v>
      </c>
      <c r="E67" s="36">
        <v>9908.3279999999995</v>
      </c>
      <c r="F67" s="36">
        <v>9294.0220000000008</v>
      </c>
      <c r="G67" s="38">
        <f t="shared" si="3"/>
        <v>93.800104316288298</v>
      </c>
      <c r="H67" s="39">
        <f t="shared" si="1"/>
        <v>76.634877642573613</v>
      </c>
      <c r="I67" s="40">
        <f t="shared" si="4"/>
        <v>-1.1998956837117021</v>
      </c>
    </row>
    <row r="68" s="41" customFormat="1" ht="27" hidden="1" customHeight="1">
      <c r="A68" s="44"/>
      <c r="B68" s="45"/>
      <c r="C68" s="35" t="s">
        <v>17</v>
      </c>
      <c r="D68" s="36"/>
      <c r="E68" s="36"/>
      <c r="F68" s="91"/>
      <c r="G68" s="38"/>
      <c r="H68" s="39" t="e">
        <f t="shared" si="1"/>
        <v>#DIV/0!</v>
      </c>
      <c r="I68" s="40">
        <f t="shared" si="4"/>
        <v>-95</v>
      </c>
    </row>
    <row r="69" s="22" customFormat="1" ht="37.5" customHeight="1">
      <c r="A69" s="23" t="s">
        <v>63</v>
      </c>
      <c r="B69" s="24" t="s">
        <v>64</v>
      </c>
      <c r="C69" s="25" t="s">
        <v>65</v>
      </c>
      <c r="D69" s="26">
        <f>D70+D71+D72</f>
        <v>171350.889</v>
      </c>
      <c r="E69" s="26">
        <f>E70+E71+E72</f>
        <v>146203.28900000002</v>
      </c>
      <c r="F69" s="26">
        <f>F70+F71+F72</f>
        <v>144891.71599999999</v>
      </c>
      <c r="G69" s="28">
        <f t="shared" si="3"/>
        <v>99.102911426294909</v>
      </c>
      <c r="H69" s="29">
        <f t="shared" ref="H69:H132" si="7">F69/D69*100</f>
        <v>84.558485132808386</v>
      </c>
      <c r="I69" s="30">
        <f t="shared" si="4"/>
        <v>4.1029114262949093</v>
      </c>
      <c r="J69" s="31"/>
    </row>
    <row r="70" s="32" customFormat="1" ht="16.5" customHeight="1">
      <c r="A70" s="33"/>
      <c r="B70" s="34"/>
      <c r="C70" s="76" t="s">
        <v>16</v>
      </c>
      <c r="D70" s="84">
        <v>161631.12299999999</v>
      </c>
      <c r="E70" s="84">
        <v>138092.48800000001</v>
      </c>
      <c r="F70" s="84">
        <v>137488.15299999999</v>
      </c>
      <c r="G70" s="114">
        <f t="shared" si="3"/>
        <v>99.56236938826099</v>
      </c>
      <c r="H70" s="39">
        <f t="shared" si="7"/>
        <v>85.062920091200496</v>
      </c>
      <c r="I70" s="115">
        <f t="shared" si="4"/>
        <v>4.5623693882609899</v>
      </c>
    </row>
    <row r="71" s="22" customFormat="1" ht="16.5" customHeight="1">
      <c r="A71" s="42"/>
      <c r="B71" s="43"/>
      <c r="C71" s="76" t="s">
        <v>34</v>
      </c>
      <c r="D71" s="84">
        <v>9719.7659999999996</v>
      </c>
      <c r="E71" s="84">
        <v>8110.8010000000004</v>
      </c>
      <c r="F71" s="84">
        <v>7403.5630000000001</v>
      </c>
      <c r="G71" s="38">
        <f t="shared" si="3"/>
        <v>91.280294017816487</v>
      </c>
      <c r="H71" s="39">
        <f t="shared" si="7"/>
        <v>76.170177347890885</v>
      </c>
      <c r="I71" s="40">
        <f t="shared" si="4"/>
        <v>-3.7197059821835126</v>
      </c>
    </row>
    <row r="72" s="22" customFormat="1" ht="27.75" hidden="1" customHeight="1">
      <c r="A72" s="44"/>
      <c r="B72" s="45"/>
      <c r="C72" s="35" t="s">
        <v>17</v>
      </c>
      <c r="D72" s="36"/>
      <c r="E72" s="36"/>
      <c r="F72" s="91"/>
      <c r="G72" s="38"/>
      <c r="H72" s="39" t="e">
        <f t="shared" si="7"/>
        <v>#DIV/0!</v>
      </c>
      <c r="I72" s="40">
        <f t="shared" si="4"/>
        <v>-95</v>
      </c>
    </row>
    <row r="73" s="22" customFormat="1" ht="30" customHeight="1">
      <c r="A73" s="23" t="s">
        <v>66</v>
      </c>
      <c r="B73" s="24" t="s">
        <v>67</v>
      </c>
      <c r="C73" s="25" t="s">
        <v>68</v>
      </c>
      <c r="D73" s="116">
        <f>D74+D75+D76</f>
        <v>41303.237999999998</v>
      </c>
      <c r="E73" s="116">
        <f>E74+E75+E76</f>
        <v>35525.491999999998</v>
      </c>
      <c r="F73" s="26">
        <f>F74+F75+F76</f>
        <v>34713.792000000001</v>
      </c>
      <c r="G73" s="28">
        <f t="shared" si="3"/>
        <v>97.715161833648921</v>
      </c>
      <c r="H73" s="29">
        <f t="shared" si="7"/>
        <v>84.046175750191793</v>
      </c>
      <c r="I73" s="30">
        <f t="shared" si="4"/>
        <v>2.7151618336489207</v>
      </c>
    </row>
    <row r="74" s="32" customFormat="1" ht="16.5" customHeight="1">
      <c r="A74" s="33"/>
      <c r="B74" s="34"/>
      <c r="C74" s="76" t="s">
        <v>16</v>
      </c>
      <c r="D74" s="84">
        <v>40462.637999999999</v>
      </c>
      <c r="E74" s="84">
        <v>34769.843999999997</v>
      </c>
      <c r="F74" s="36">
        <v>34126.273999999998</v>
      </c>
      <c r="G74" s="38">
        <f t="shared" ref="G74:G105" si="8">F74/E74*100</f>
        <v>98.149056981676424</v>
      </c>
      <c r="H74" s="39">
        <f t="shared" si="7"/>
        <v>84.340210344169847</v>
      </c>
      <c r="I74" s="40">
        <f t="shared" ref="I74:I134" si="9">G74-95</f>
        <v>3.1490569816764236</v>
      </c>
    </row>
    <row r="75" s="22" customFormat="1" ht="16.5" customHeight="1">
      <c r="A75" s="42"/>
      <c r="B75" s="43"/>
      <c r="C75" s="76" t="s">
        <v>34</v>
      </c>
      <c r="D75" s="84">
        <v>840.60000000000002</v>
      </c>
      <c r="E75" s="84">
        <v>755.64800000000002</v>
      </c>
      <c r="F75" s="36">
        <v>587.51800000000003</v>
      </c>
      <c r="G75" s="38">
        <f t="shared" si="8"/>
        <v>77.750222325738974</v>
      </c>
      <c r="H75" s="39">
        <f t="shared" si="7"/>
        <v>69.892695693552227</v>
      </c>
      <c r="I75" s="40">
        <f t="shared" si="9"/>
        <v>-17.249777674261026</v>
      </c>
    </row>
    <row r="76" s="22" customFormat="1" ht="27.75" hidden="1" customHeight="1">
      <c r="A76" s="42"/>
      <c r="B76" s="43"/>
      <c r="C76" s="35" t="s">
        <v>17</v>
      </c>
      <c r="D76" s="84">
        <v>0</v>
      </c>
      <c r="E76" s="84">
        <v>0</v>
      </c>
      <c r="F76" s="91">
        <v>0</v>
      </c>
      <c r="G76" s="38" t="e">
        <f t="shared" si="8"/>
        <v>#DIV/0!</v>
      </c>
      <c r="H76" s="39" t="e">
        <f t="shared" si="7"/>
        <v>#DIV/0!</v>
      </c>
      <c r="I76" s="40" t="e">
        <f t="shared" si="9"/>
        <v>#DIV/0!</v>
      </c>
    </row>
    <row r="77" s="22" customFormat="1" ht="48" customHeight="1">
      <c r="A77" s="123" t="s">
        <v>69</v>
      </c>
      <c r="B77" s="124" t="s">
        <v>70</v>
      </c>
      <c r="C77" s="125" t="s">
        <v>71</v>
      </c>
      <c r="D77" s="116">
        <f>D78+D79+D80</f>
        <v>3061602.4350000005</v>
      </c>
      <c r="E77" s="116">
        <f>E78+E79+E80</f>
        <v>1822378.6709999999</v>
      </c>
      <c r="F77" s="26">
        <f>F78+F79+F80</f>
        <v>1383345.6689999998</v>
      </c>
      <c r="G77" s="28">
        <f t="shared" si="8"/>
        <v>75.908793875474402</v>
      </c>
      <c r="H77" s="29">
        <f t="shared" si="7"/>
        <v>45.183713377860556</v>
      </c>
      <c r="I77" s="30">
        <f t="shared" si="9"/>
        <v>-19.091206124525598</v>
      </c>
    </row>
    <row r="78" s="22" customFormat="1" ht="16.5" customHeight="1">
      <c r="A78" s="61"/>
      <c r="B78" s="62"/>
      <c r="C78" s="35" t="s">
        <v>16</v>
      </c>
      <c r="D78" s="84">
        <v>2248173.3130000001</v>
      </c>
      <c r="E78" s="84">
        <v>1731776.2779999999</v>
      </c>
      <c r="F78" s="84">
        <v>1295948.0689999999</v>
      </c>
      <c r="G78" s="38">
        <f t="shared" si="8"/>
        <v>74.833457731426435</v>
      </c>
      <c r="H78" s="39">
        <f t="shared" si="7"/>
        <v>57.644491263472261</v>
      </c>
      <c r="I78" s="40">
        <f t="shared" si="9"/>
        <v>-20.166542268573565</v>
      </c>
    </row>
    <row r="79" s="41" customFormat="1" ht="16.5" customHeight="1">
      <c r="A79" s="61"/>
      <c r="B79" s="62"/>
      <c r="C79" s="35" t="s">
        <v>34</v>
      </c>
      <c r="D79" s="84">
        <v>5352.393</v>
      </c>
      <c r="E79" s="84">
        <v>3500</v>
      </c>
      <c r="F79" s="84">
        <v>3453.9169999999999</v>
      </c>
      <c r="G79" s="38">
        <f t="shared" si="8"/>
        <v>98.683342857142847</v>
      </c>
      <c r="H79" s="39">
        <f t="shared" si="7"/>
        <v>64.530332507347637</v>
      </c>
      <c r="I79" s="40">
        <f t="shared" si="9"/>
        <v>3.683342857142847</v>
      </c>
    </row>
    <row r="80" s="41" customFormat="1" ht="27.75" customHeight="1">
      <c r="A80" s="61"/>
      <c r="B80" s="62"/>
      <c r="C80" s="35" t="s">
        <v>17</v>
      </c>
      <c r="D80" s="84">
        <v>808076.72900000005</v>
      </c>
      <c r="E80" s="84">
        <f>87102.393</f>
        <v>87102.392999999996</v>
      </c>
      <c r="F80" s="84">
        <v>83943.683000000005</v>
      </c>
      <c r="G80" s="38">
        <f t="shared" si="8"/>
        <v>96.373566912220213</v>
      </c>
      <c r="H80" s="39">
        <f t="shared" si="7"/>
        <v>10.388083208865677</v>
      </c>
      <c r="I80" s="40">
        <f t="shared" si="9"/>
        <v>1.3735669122202125</v>
      </c>
    </row>
    <row r="81" s="41" customFormat="1" ht="21" customHeight="1">
      <c r="A81" s="78"/>
      <c r="B81" s="79"/>
      <c r="C81" s="106" t="s">
        <v>18</v>
      </c>
      <c r="D81" s="107">
        <v>44801.160000000003</v>
      </c>
      <c r="E81" s="107">
        <v>29758.221000000001</v>
      </c>
      <c r="F81" s="107">
        <v>29363.220000000001</v>
      </c>
      <c r="G81" s="49">
        <f t="shared" si="8"/>
        <v>98.672632345865026</v>
      </c>
      <c r="H81" s="50">
        <f t="shared" si="7"/>
        <v>65.541204736663062</v>
      </c>
      <c r="I81" s="51">
        <f t="shared" si="9"/>
        <v>3.6726323458650256</v>
      </c>
      <c r="J81" s="60"/>
    </row>
    <row r="82" s="22" customFormat="1" ht="44.25" customHeight="1">
      <c r="A82" s="92" t="s">
        <v>72</v>
      </c>
      <c r="B82" s="81" t="s">
        <v>73</v>
      </c>
      <c r="C82" s="25" t="s">
        <v>74</v>
      </c>
      <c r="D82" s="26">
        <f>D83+D84</f>
        <v>2218657.679</v>
      </c>
      <c r="E82" s="26">
        <f>E83+E84</f>
        <v>1647652.0490000001</v>
      </c>
      <c r="F82" s="26">
        <f>F83+F84</f>
        <v>1641677.3689999999</v>
      </c>
      <c r="G82" s="121">
        <f t="shared" si="8"/>
        <v>99.63738217643548</v>
      </c>
      <c r="H82" s="29">
        <f t="shared" si="7"/>
        <v>73.994171545199421</v>
      </c>
      <c r="I82" s="122">
        <f t="shared" si="9"/>
        <v>4.6373821764354801</v>
      </c>
    </row>
    <row r="83" s="22" customFormat="1" ht="16.5" customHeight="1">
      <c r="A83" s="53"/>
      <c r="B83" s="54"/>
      <c r="C83" s="35" t="s">
        <v>16</v>
      </c>
      <c r="D83" s="84">
        <v>1167124.774</v>
      </c>
      <c r="E83" s="84">
        <v>838877.92799999996</v>
      </c>
      <c r="F83" s="36">
        <v>832903.24800000002</v>
      </c>
      <c r="G83" s="38">
        <f t="shared" si="8"/>
        <v>99.287777184191214</v>
      </c>
      <c r="H83" s="39">
        <f t="shared" si="7"/>
        <v>71.363685062176572</v>
      </c>
      <c r="I83" s="40">
        <f t="shared" si="9"/>
        <v>4.2877771841912136</v>
      </c>
    </row>
    <row r="84" s="41" customFormat="1" ht="27" customHeight="1">
      <c r="A84" s="61"/>
      <c r="B84" s="62"/>
      <c r="C84" s="35" t="s">
        <v>17</v>
      </c>
      <c r="D84" s="84">
        <v>1051532.905</v>
      </c>
      <c r="E84" s="84">
        <v>808774.12100000004</v>
      </c>
      <c r="F84" s="84">
        <v>808774.12100000004</v>
      </c>
      <c r="G84" s="38">
        <f t="shared" si="8"/>
        <v>100</v>
      </c>
      <c r="H84" s="39">
        <f t="shared" si="7"/>
        <v>76.913819544239558</v>
      </c>
      <c r="I84" s="40">
        <f t="shared" si="9"/>
        <v>5</v>
      </c>
    </row>
    <row r="85" s="41" customFormat="1" ht="21" customHeight="1">
      <c r="A85" s="61"/>
      <c r="B85" s="62"/>
      <c r="C85" s="126" t="s">
        <v>18</v>
      </c>
      <c r="D85" s="107">
        <v>2072030.0789999999</v>
      </c>
      <c r="E85" s="107">
        <v>1567245.476</v>
      </c>
      <c r="F85" s="107">
        <v>1561270.7960000001</v>
      </c>
      <c r="G85" s="49">
        <f t="shared" si="8"/>
        <v>99.618778290223631</v>
      </c>
      <c r="H85" s="50">
        <f t="shared" si="7"/>
        <v>75.349813297763433</v>
      </c>
      <c r="I85" s="51">
        <f t="shared" si="9"/>
        <v>4.6187782902236307</v>
      </c>
      <c r="J85" s="127"/>
    </row>
    <row r="86" s="22" customFormat="1" ht="45" customHeight="1">
      <c r="A86" s="23" t="s">
        <v>75</v>
      </c>
      <c r="B86" s="24" t="s">
        <v>76</v>
      </c>
      <c r="C86" s="25" t="s">
        <v>77</v>
      </c>
      <c r="D86" s="26">
        <f>D88+D89+D90</f>
        <v>12101368.225</v>
      </c>
      <c r="E86" s="26">
        <f>E88+E89+E90</f>
        <v>8553533.5189999994</v>
      </c>
      <c r="F86" s="26">
        <f>F88+F89+F90</f>
        <v>8482930.0649999995</v>
      </c>
      <c r="G86" s="28">
        <f t="shared" si="8"/>
        <v>99.174569739591618</v>
      </c>
      <c r="H86" s="29">
        <f t="shared" si="7"/>
        <v>70.098933503033706</v>
      </c>
      <c r="I86" s="30">
        <f t="shared" si="9"/>
        <v>4.1745697395916181</v>
      </c>
    </row>
    <row r="87" s="22" customFormat="1" ht="45" hidden="1" customHeight="1">
      <c r="A87" s="33"/>
      <c r="B87" s="34"/>
      <c r="C87" s="25" t="s">
        <v>78</v>
      </c>
      <c r="D87" s="26">
        <f>D88+D89+D91</f>
        <v>8473801.2329999991</v>
      </c>
      <c r="E87" s="26">
        <f>E88+E89+E91</f>
        <v>6706819.9160000002</v>
      </c>
      <c r="F87" s="26">
        <f>F88+F89+F91</f>
        <v>6681421.9969999995</v>
      </c>
      <c r="G87" s="28">
        <f t="shared" si="8"/>
        <v>99.621312047764832</v>
      </c>
      <c r="H87" s="29">
        <f t="shared" si="7"/>
        <v>78.847990568626543</v>
      </c>
      <c r="I87" s="30">
        <f t="shared" si="9"/>
        <v>4.6213120477648317</v>
      </c>
    </row>
    <row r="88" s="32" customFormat="1" ht="16.5" customHeight="1">
      <c r="A88" s="42"/>
      <c r="B88" s="43"/>
      <c r="C88" s="76" t="s">
        <v>16</v>
      </c>
      <c r="D88" s="36">
        <v>8463960.9639999997</v>
      </c>
      <c r="E88" s="36">
        <v>6697647.6469999999</v>
      </c>
      <c r="F88" s="36">
        <v>6674589.4409999996</v>
      </c>
      <c r="G88" s="38">
        <f t="shared" si="8"/>
        <v>99.655726798194166</v>
      </c>
      <c r="H88" s="39">
        <f t="shared" si="7"/>
        <v>78.858934597988068</v>
      </c>
      <c r="I88" s="128">
        <f t="shared" si="9"/>
        <v>4.6557267981941663</v>
      </c>
    </row>
    <row r="89" s="32" customFormat="1" ht="16.5" customHeight="1">
      <c r="A89" s="42"/>
      <c r="B89" s="43"/>
      <c r="C89" s="76" t="s">
        <v>34</v>
      </c>
      <c r="D89" s="36">
        <v>9840.2690000000002</v>
      </c>
      <c r="E89" s="36">
        <v>9172.2690000000002</v>
      </c>
      <c r="F89" s="36">
        <v>6832.5559999999996</v>
      </c>
      <c r="G89" s="38">
        <f t="shared" si="8"/>
        <v>74.491448081167249</v>
      </c>
      <c r="H89" s="39">
        <f t="shared" si="7"/>
        <v>69.43464655285338</v>
      </c>
      <c r="I89" s="40">
        <f t="shared" si="9"/>
        <v>-20.508551918832751</v>
      </c>
    </row>
    <row r="90" s="22" customFormat="1" ht="27" customHeight="1">
      <c r="A90" s="42"/>
      <c r="B90" s="43"/>
      <c r="C90" s="76" t="s">
        <v>17</v>
      </c>
      <c r="D90" s="36">
        <v>3627566.9920000001</v>
      </c>
      <c r="E90" s="36">
        <v>1846713.6029999999</v>
      </c>
      <c r="F90" s="36">
        <v>1801508.068</v>
      </c>
      <c r="G90" s="38">
        <f t="shared" si="8"/>
        <v>97.5521090586779</v>
      </c>
      <c r="H90" s="39">
        <f t="shared" si="7"/>
        <v>49.661607131527234</v>
      </c>
      <c r="I90" s="40">
        <f t="shared" si="9"/>
        <v>2.5521090586778996</v>
      </c>
    </row>
    <row r="91" s="22" customFormat="1" ht="44.25" hidden="1" customHeight="1">
      <c r="A91" s="42"/>
      <c r="B91" s="43"/>
      <c r="C91" s="129" t="s">
        <v>79</v>
      </c>
      <c r="D91" s="36"/>
      <c r="E91" s="36"/>
      <c r="F91" s="91"/>
      <c r="G91" s="38" t="e">
        <f t="shared" si="8"/>
        <v>#DIV/0!</v>
      </c>
      <c r="H91" s="39" t="e">
        <f t="shared" si="7"/>
        <v>#DIV/0!</v>
      </c>
      <c r="I91" s="40" t="e">
        <f t="shared" si="9"/>
        <v>#DIV/0!</v>
      </c>
    </row>
    <row r="92" s="22" customFormat="1" ht="21" customHeight="1">
      <c r="A92" s="42"/>
      <c r="B92" s="43"/>
      <c r="C92" s="94" t="s">
        <v>18</v>
      </c>
      <c r="D92" s="107">
        <v>986132.14199999999</v>
      </c>
      <c r="E92" s="107">
        <v>376141.01199999999</v>
      </c>
      <c r="F92" s="107">
        <v>360750.685</v>
      </c>
      <c r="G92" s="49">
        <f t="shared" si="8"/>
        <v>95.908362420208519</v>
      </c>
      <c r="H92" s="50">
        <f t="shared" si="7"/>
        <v>36.582387860145424</v>
      </c>
      <c r="I92" s="51">
        <f t="shared" si="9"/>
        <v>0.90836242020851898</v>
      </c>
      <c r="J92" s="60"/>
    </row>
    <row r="93" s="22" customFormat="1" ht="40.5" hidden="1" customHeight="1">
      <c r="A93" s="44"/>
      <c r="B93" s="45"/>
      <c r="C93" s="94" t="s">
        <v>80</v>
      </c>
      <c r="D93" s="56"/>
      <c r="E93" s="56"/>
      <c r="F93" s="95"/>
      <c r="G93" s="49" t="e">
        <f t="shared" si="8"/>
        <v>#DIV/0!</v>
      </c>
      <c r="H93" s="50" t="e">
        <f t="shared" si="7"/>
        <v>#DIV/0!</v>
      </c>
      <c r="I93" s="51" t="e">
        <f t="shared" si="9"/>
        <v>#DIV/0!</v>
      </c>
      <c r="J93" s="60"/>
    </row>
    <row r="94" s="22" customFormat="1" ht="30" customHeight="1">
      <c r="A94" s="23" t="s">
        <v>81</v>
      </c>
      <c r="B94" s="24" t="s">
        <v>82</v>
      </c>
      <c r="C94" s="25" t="s">
        <v>83</v>
      </c>
      <c r="D94" s="26">
        <f>D95+D96+D97</f>
        <v>10595267.388</v>
      </c>
      <c r="E94" s="26">
        <f>E95+E96+E97</f>
        <v>9634444.1720000003</v>
      </c>
      <c r="F94" s="26">
        <f>F95+F96+F97</f>
        <v>8736383.2230000012</v>
      </c>
      <c r="G94" s="28">
        <f t="shared" si="8"/>
        <v>90.678642867535842</v>
      </c>
      <c r="H94" s="29">
        <f t="shared" si="7"/>
        <v>82.455523802019982</v>
      </c>
      <c r="I94" s="30">
        <f t="shared" si="9"/>
        <v>-4.3213571324641578</v>
      </c>
    </row>
    <row r="95" s="32" customFormat="1" ht="16.5" customHeight="1">
      <c r="A95" s="33"/>
      <c r="B95" s="34"/>
      <c r="C95" s="130" t="s">
        <v>16</v>
      </c>
      <c r="D95" s="84">
        <v>9270705.8450000007</v>
      </c>
      <c r="E95" s="84">
        <v>8332876.824</v>
      </c>
      <c r="F95" s="36">
        <v>7631513.6830000002</v>
      </c>
      <c r="G95" s="38">
        <f t="shared" si="8"/>
        <v>91.583181225240679</v>
      </c>
      <c r="H95" s="39">
        <f t="shared" si="7"/>
        <v>82.318582970852532</v>
      </c>
      <c r="I95" s="40">
        <f t="shared" si="9"/>
        <v>-3.4168187747593208</v>
      </c>
    </row>
    <row r="96" s="22" customFormat="1" ht="16.5" customHeight="1">
      <c r="A96" s="42"/>
      <c r="B96" s="43"/>
      <c r="C96" s="35" t="s">
        <v>34</v>
      </c>
      <c r="D96" s="84">
        <v>408609.41600000003</v>
      </c>
      <c r="E96" s="84">
        <v>385615.22100000002</v>
      </c>
      <c r="F96" s="84">
        <v>366375.565</v>
      </c>
      <c r="G96" s="38">
        <f t="shared" si="8"/>
        <v>95.010659602567912</v>
      </c>
      <c r="H96" s="39">
        <f t="shared" si="7"/>
        <v>89.664004463372422</v>
      </c>
      <c r="I96" s="40">
        <f t="shared" si="9"/>
        <v>0.01065960256791243</v>
      </c>
    </row>
    <row r="97" s="22" customFormat="1" ht="27" customHeight="1">
      <c r="A97" s="42"/>
      <c r="B97" s="43"/>
      <c r="C97" s="35" t="s">
        <v>17</v>
      </c>
      <c r="D97" s="84">
        <v>915952.12699999998</v>
      </c>
      <c r="E97" s="84">
        <v>915952.12699999998</v>
      </c>
      <c r="F97" s="84">
        <v>738493.97499999998</v>
      </c>
      <c r="G97" s="38">
        <f t="shared" si="8"/>
        <v>80.625826746947439</v>
      </c>
      <c r="H97" s="39">
        <f t="shared" si="7"/>
        <v>80.625826746947439</v>
      </c>
      <c r="I97" s="40">
        <f t="shared" si="9"/>
        <v>-14.374173253052561</v>
      </c>
    </row>
    <row r="98" s="22" customFormat="1" ht="21" hidden="1" customHeight="1">
      <c r="A98" s="44"/>
      <c r="B98" s="45"/>
      <c r="C98" s="94" t="s">
        <v>18</v>
      </c>
      <c r="D98" s="107"/>
      <c r="E98" s="107"/>
      <c r="F98" s="95"/>
      <c r="G98" s="49" t="e">
        <f t="shared" si="8"/>
        <v>#DIV/0!</v>
      </c>
      <c r="H98" s="50" t="e">
        <f t="shared" si="7"/>
        <v>#DIV/0!</v>
      </c>
      <c r="I98" s="51" t="e">
        <f t="shared" si="9"/>
        <v>#DIV/0!</v>
      </c>
    </row>
    <row r="99" s="22" customFormat="1" ht="30" customHeight="1">
      <c r="A99" s="92" t="s">
        <v>84</v>
      </c>
      <c r="B99" s="81" t="s">
        <v>85</v>
      </c>
      <c r="C99" s="125" t="s">
        <v>86</v>
      </c>
      <c r="D99" s="26">
        <f>D100+D101+D102</f>
        <v>168762.12700000001</v>
      </c>
      <c r="E99" s="26">
        <f>E100+E101+E102</f>
        <v>136877.33100000001</v>
      </c>
      <c r="F99" s="26">
        <f>F100+F101+F102</f>
        <v>133867.05500000002</v>
      </c>
      <c r="G99" s="28">
        <f t="shared" si="8"/>
        <v>97.800749051718455</v>
      </c>
      <c r="H99" s="29">
        <f t="shared" si="7"/>
        <v>79.322924746024341</v>
      </c>
      <c r="I99" s="30">
        <f t="shared" si="9"/>
        <v>2.800749051718455</v>
      </c>
    </row>
    <row r="100" s="22" customFormat="1" ht="16.5" customHeight="1">
      <c r="A100" s="33"/>
      <c r="B100" s="34"/>
      <c r="C100" s="35" t="s">
        <v>16</v>
      </c>
      <c r="D100" s="36">
        <v>168401.72700000001</v>
      </c>
      <c r="E100" s="36">
        <v>136516.93100000001</v>
      </c>
      <c r="F100" s="36">
        <v>133546.03700000001</v>
      </c>
      <c r="G100" s="114">
        <f t="shared" si="8"/>
        <v>97.823790808775215</v>
      </c>
      <c r="H100" s="39">
        <f t="shared" si="7"/>
        <v>79.302059057862266</v>
      </c>
      <c r="I100" s="115">
        <f t="shared" si="9"/>
        <v>2.8237908087752146</v>
      </c>
    </row>
    <row r="101" s="22" customFormat="1" ht="16.5" customHeight="1">
      <c r="A101" s="42"/>
      <c r="B101" s="43"/>
      <c r="C101" s="35" t="s">
        <v>34</v>
      </c>
      <c r="D101" s="36">
        <v>360.39999999999998</v>
      </c>
      <c r="E101" s="36">
        <v>360.39999999999998</v>
      </c>
      <c r="F101" s="84">
        <v>321.01799999999997</v>
      </c>
      <c r="G101" s="38">
        <f>F101/E101*100</f>
        <v>89.072697003329623</v>
      </c>
      <c r="H101" s="39">
        <f t="shared" si="7"/>
        <v>89.072697003329623</v>
      </c>
      <c r="I101" s="40">
        <f t="shared" ref="I101:I102" si="10">G101-95</f>
        <v>-5.9273029966703774</v>
      </c>
    </row>
    <row r="102" s="22" customFormat="1" ht="26.25" hidden="1" customHeight="1">
      <c r="A102" s="44"/>
      <c r="B102" s="45"/>
      <c r="C102" s="76" t="s">
        <v>17</v>
      </c>
      <c r="D102" s="36"/>
      <c r="E102" s="36"/>
      <c r="F102" s="91"/>
      <c r="G102" s="38" t="e">
        <f t="shared" si="8"/>
        <v>#DIV/0!</v>
      </c>
      <c r="H102" s="39" t="e">
        <f>F102/D102*100</f>
        <v>#DIV/0!</v>
      </c>
      <c r="I102" s="40" t="e">
        <f t="shared" si="10"/>
        <v>#DIV/0!</v>
      </c>
    </row>
    <row r="103" s="22" customFormat="1" ht="45" customHeight="1">
      <c r="A103" s="23" t="s">
        <v>87</v>
      </c>
      <c r="B103" s="24" t="s">
        <v>88</v>
      </c>
      <c r="C103" s="25" t="s">
        <v>89</v>
      </c>
      <c r="D103" s="116">
        <f>D104+D105</f>
        <v>128816.19899999999</v>
      </c>
      <c r="E103" s="116">
        <f>E104+E105</f>
        <v>104001.861</v>
      </c>
      <c r="F103" s="116">
        <f>F104+F105</f>
        <v>101245.587</v>
      </c>
      <c r="G103" s="28">
        <f t="shared" si="8"/>
        <v>97.349783962038899</v>
      </c>
      <c r="H103" s="29">
        <f t="shared" si="7"/>
        <v>78.59693717557991</v>
      </c>
      <c r="I103" s="30">
        <f t="shared" si="9"/>
        <v>2.3497839620388987</v>
      </c>
    </row>
    <row r="104" s="32" customFormat="1" ht="18" customHeight="1">
      <c r="A104" s="33"/>
      <c r="B104" s="34"/>
      <c r="C104" s="76" t="s">
        <v>16</v>
      </c>
      <c r="D104" s="84">
        <v>128816.19899999999</v>
      </c>
      <c r="E104" s="84">
        <v>104001.861</v>
      </c>
      <c r="F104" s="84">
        <v>101245.587</v>
      </c>
      <c r="G104" s="38">
        <f t="shared" si="8"/>
        <v>97.349783962038899</v>
      </c>
      <c r="H104" s="39">
        <f t="shared" si="7"/>
        <v>78.59693717557991</v>
      </c>
      <c r="I104" s="40">
        <f t="shared" si="9"/>
        <v>2.3497839620388987</v>
      </c>
    </row>
    <row r="105" s="41" customFormat="1" ht="27" hidden="1" customHeight="1">
      <c r="A105" s="44"/>
      <c r="B105" s="45"/>
      <c r="C105" s="76" t="s">
        <v>17</v>
      </c>
      <c r="D105" s="36"/>
      <c r="E105" s="36"/>
      <c r="F105" s="91"/>
      <c r="G105" s="38" t="e">
        <f t="shared" si="8"/>
        <v>#DIV/0!</v>
      </c>
      <c r="H105" s="39" t="e">
        <f t="shared" si="7"/>
        <v>#DIV/0!</v>
      </c>
      <c r="I105" s="40" t="e">
        <f t="shared" si="9"/>
        <v>#DIV/0!</v>
      </c>
      <c r="J105" s="22"/>
    </row>
    <row r="106" s="22" customFormat="1" ht="44.25" customHeight="1">
      <c r="A106" s="92" t="s">
        <v>90</v>
      </c>
      <c r="B106" s="81" t="s">
        <v>91</v>
      </c>
      <c r="C106" s="25" t="s">
        <v>92</v>
      </c>
      <c r="D106" s="26">
        <f>D107+D108+D109</f>
        <v>1056519.983</v>
      </c>
      <c r="E106" s="26">
        <f>E107+E108+E109</f>
        <v>926868.54599999997</v>
      </c>
      <c r="F106" s="26">
        <f>F107+F108+F109</f>
        <v>926034.58900000004</v>
      </c>
      <c r="G106" s="28">
        <f t="shared" ref="G106:G166" si="11">F106/E106*100</f>
        <v>99.910024241992133</v>
      </c>
      <c r="H106" s="29">
        <f t="shared" si="7"/>
        <v>87.649510080302946</v>
      </c>
      <c r="I106" s="30">
        <f t="shared" si="9"/>
        <v>4.9100242419921329</v>
      </c>
    </row>
    <row r="107" s="32" customFormat="1" ht="17.25" customHeight="1">
      <c r="A107" s="33"/>
      <c r="B107" s="34"/>
      <c r="C107" s="35" t="s">
        <v>16</v>
      </c>
      <c r="D107" s="36">
        <v>723839.54200000002</v>
      </c>
      <c r="E107" s="84">
        <v>637051.527</v>
      </c>
      <c r="F107" s="36">
        <v>636984.44900000002</v>
      </c>
      <c r="G107" s="114">
        <f t="shared" si="11"/>
        <v>99.989470553454936</v>
      </c>
      <c r="H107" s="39">
        <f t="shared" si="7"/>
        <v>88.000780841563923</v>
      </c>
      <c r="I107" s="115">
        <f t="shared" si="9"/>
        <v>4.989470553454936</v>
      </c>
    </row>
    <row r="108" s="131" customFormat="1" ht="18" customHeight="1">
      <c r="A108" s="42"/>
      <c r="B108" s="43"/>
      <c r="C108" s="35" t="s">
        <v>34</v>
      </c>
      <c r="D108" s="36">
        <v>146215.35000000001</v>
      </c>
      <c r="E108" s="36">
        <v>132805.50399999999</v>
      </c>
      <c r="F108" s="36">
        <v>132038.625</v>
      </c>
      <c r="G108" s="38">
        <f t="shared" si="11"/>
        <v>99.422554806162253</v>
      </c>
      <c r="H108" s="39">
        <f t="shared" ref="H108:H109" si="12">F108/D108*100</f>
        <v>90.304215665455089</v>
      </c>
      <c r="I108" s="40">
        <f t="shared" ref="I108:I109" si="13">G108-95</f>
        <v>4.4225548061622533</v>
      </c>
    </row>
    <row r="109" s="41" customFormat="1" ht="28.5" customHeight="1">
      <c r="A109" s="44"/>
      <c r="B109" s="45"/>
      <c r="C109" s="35" t="s">
        <v>17</v>
      </c>
      <c r="D109" s="36">
        <v>186465.09099999999</v>
      </c>
      <c r="E109" s="36">
        <v>157011.51500000001</v>
      </c>
      <c r="F109" s="36">
        <v>157011.51500000001</v>
      </c>
      <c r="G109" s="38">
        <f t="shared" si="11"/>
        <v>100</v>
      </c>
      <c r="H109" s="39">
        <f t="shared" si="12"/>
        <v>84.204241211026471</v>
      </c>
      <c r="I109" s="40">
        <f t="shared" si="13"/>
        <v>5</v>
      </c>
      <c r="J109" s="22"/>
    </row>
    <row r="110" s="22" customFormat="1" ht="44.25" customHeight="1">
      <c r="A110" s="23" t="s">
        <v>93</v>
      </c>
      <c r="B110" s="24" t="s">
        <v>94</v>
      </c>
      <c r="C110" s="25" t="s">
        <v>95</v>
      </c>
      <c r="D110" s="26">
        <f>D111+D112+D113</f>
        <v>471923.97499999998</v>
      </c>
      <c r="E110" s="26">
        <f>E111+E112+E113</f>
        <v>401066.58799999993</v>
      </c>
      <c r="F110" s="26">
        <f>F111+F112+F113</f>
        <v>392000.27299999999</v>
      </c>
      <c r="G110" s="28">
        <f t="shared" si="11"/>
        <v>97.739448941580747</v>
      </c>
      <c r="H110" s="29">
        <f t="shared" si="7"/>
        <v>83.064284453867813</v>
      </c>
      <c r="I110" s="30">
        <f t="shared" si="9"/>
        <v>2.739448941580747</v>
      </c>
    </row>
    <row r="111" s="32" customFormat="1" ht="17.25" customHeight="1">
      <c r="A111" s="33"/>
      <c r="B111" s="34"/>
      <c r="C111" s="35" t="s">
        <v>16</v>
      </c>
      <c r="D111" s="36">
        <v>469664.47499999998</v>
      </c>
      <c r="E111" s="36">
        <v>399082.17599999998</v>
      </c>
      <c r="F111" s="36">
        <v>390132.94</v>
      </c>
      <c r="G111" s="114">
        <f t="shared" si="11"/>
        <v>97.757545553725762</v>
      </c>
      <c r="H111" s="39">
        <f t="shared" si="7"/>
        <v>83.066308134120646</v>
      </c>
      <c r="I111" s="115">
        <f t="shared" si="9"/>
        <v>2.7575455537257625</v>
      </c>
    </row>
    <row r="112" s="32" customFormat="1" ht="17.25" customHeight="1">
      <c r="A112" s="42"/>
      <c r="B112" s="43"/>
      <c r="C112" s="76" t="s">
        <v>34</v>
      </c>
      <c r="D112" s="36">
        <v>211.59999999999999</v>
      </c>
      <c r="E112" s="84">
        <v>211.59999999999999</v>
      </c>
      <c r="F112" s="84">
        <v>211.59999999999999</v>
      </c>
      <c r="G112" s="38">
        <f t="shared" si="11"/>
        <v>100</v>
      </c>
      <c r="H112" s="39">
        <f t="shared" si="7"/>
        <v>100</v>
      </c>
      <c r="I112" s="40">
        <f t="shared" si="9"/>
        <v>5</v>
      </c>
    </row>
    <row r="113" s="32" customFormat="1" ht="28.5" customHeight="1">
      <c r="A113" s="42"/>
      <c r="B113" s="43"/>
      <c r="C113" s="76" t="s">
        <v>17</v>
      </c>
      <c r="D113" s="36">
        <v>2047.9000000000001</v>
      </c>
      <c r="E113" s="84">
        <v>1772.8119999999999</v>
      </c>
      <c r="F113" s="84">
        <v>1655.7329999999999</v>
      </c>
      <c r="G113" s="38">
        <f t="shared" si="11"/>
        <v>93.395859233804828</v>
      </c>
      <c r="H113" s="39">
        <f t="shared" si="7"/>
        <v>80.850285658479422</v>
      </c>
      <c r="I113" s="40">
        <f t="shared" si="9"/>
        <v>-1.6041407661951723</v>
      </c>
    </row>
    <row r="114" s="77" customFormat="1" ht="21" hidden="1" customHeight="1">
      <c r="A114" s="44"/>
      <c r="B114" s="45"/>
      <c r="C114" s="94" t="s">
        <v>18</v>
      </c>
      <c r="D114" s="56"/>
      <c r="E114" s="56"/>
      <c r="F114" s="95"/>
      <c r="G114" s="49" t="e">
        <f t="shared" si="11"/>
        <v>#DIV/0!</v>
      </c>
      <c r="H114" s="50" t="e">
        <f t="shared" si="7"/>
        <v>#DIV/0!</v>
      </c>
      <c r="I114" s="51" t="e">
        <f t="shared" si="9"/>
        <v>#DIV/0!</v>
      </c>
    </row>
    <row r="115" s="22" customFormat="1" ht="27.75" customHeight="1">
      <c r="A115" s="23" t="s">
        <v>96</v>
      </c>
      <c r="B115" s="24" t="s">
        <v>97</v>
      </c>
      <c r="C115" s="25" t="s">
        <v>98</v>
      </c>
      <c r="D115" s="26">
        <f>D116+D117+D118</f>
        <v>1216593.5379999999</v>
      </c>
      <c r="E115" s="116">
        <f>E116+E117+E118</f>
        <v>953144.51599999995</v>
      </c>
      <c r="F115" s="116">
        <f>F116+F117+F118</f>
        <v>944698.72600000002</v>
      </c>
      <c r="G115" s="121">
        <f t="shared" si="11"/>
        <v>99.113902471427537</v>
      </c>
      <c r="H115" s="29">
        <f t="shared" si="7"/>
        <v>77.651137910285371</v>
      </c>
      <c r="I115" s="122">
        <f t="shared" si="9"/>
        <v>4.1139024714275365</v>
      </c>
    </row>
    <row r="116" s="32" customFormat="1" ht="18" customHeight="1">
      <c r="A116" s="33"/>
      <c r="B116" s="34"/>
      <c r="C116" s="35" t="s">
        <v>16</v>
      </c>
      <c r="D116" s="84">
        <v>1216319.0379999999</v>
      </c>
      <c r="E116" s="84">
        <v>952870.01599999995</v>
      </c>
      <c r="F116" s="84">
        <v>944424.22600000002</v>
      </c>
      <c r="G116" s="119">
        <f t="shared" si="11"/>
        <v>99.113647207049922</v>
      </c>
      <c r="H116" s="39">
        <f t="shared" si="7"/>
        <v>77.646094198518995</v>
      </c>
      <c r="I116" s="120">
        <f t="shared" si="9"/>
        <v>4.1136472070499224</v>
      </c>
    </row>
    <row r="117" s="41" customFormat="1" ht="16.899999999999999" hidden="1" customHeight="1">
      <c r="A117" s="42"/>
      <c r="B117" s="43"/>
      <c r="C117" s="35" t="s">
        <v>34</v>
      </c>
      <c r="D117" s="36"/>
      <c r="E117" s="84"/>
      <c r="F117" s="36"/>
      <c r="G117" s="38" t="e">
        <f t="shared" si="11"/>
        <v>#DIV/0!</v>
      </c>
      <c r="H117" s="69" t="e">
        <f t="shared" si="7"/>
        <v>#DIV/0!</v>
      </c>
      <c r="I117" s="40" t="e">
        <f t="shared" si="9"/>
        <v>#DIV/0!</v>
      </c>
    </row>
    <row r="118" s="22" customFormat="1" ht="27.75" customHeight="1">
      <c r="A118" s="44"/>
      <c r="B118" s="45"/>
      <c r="C118" s="35" t="s">
        <v>17</v>
      </c>
      <c r="D118" s="36">
        <v>274.5</v>
      </c>
      <c r="E118" s="84">
        <v>274.5</v>
      </c>
      <c r="F118" s="36">
        <v>274.5</v>
      </c>
      <c r="G118" s="38">
        <f t="shared" si="11"/>
        <v>100</v>
      </c>
      <c r="H118" s="39">
        <f t="shared" si="7"/>
        <v>100</v>
      </c>
      <c r="I118" s="40">
        <f t="shared" si="9"/>
        <v>5</v>
      </c>
    </row>
    <row r="119" s="22" customFormat="1" ht="45" customHeight="1">
      <c r="A119" s="23" t="s">
        <v>99</v>
      </c>
      <c r="B119" s="24" t="s">
        <v>100</v>
      </c>
      <c r="C119" s="25" t="s">
        <v>101</v>
      </c>
      <c r="D119" s="26">
        <f>D120+D121+D122</f>
        <v>1931806.7550000001</v>
      </c>
      <c r="E119" s="26">
        <f>E120+E121+E122</f>
        <v>1546425.1130000001</v>
      </c>
      <c r="F119" s="26">
        <f>F120+F121+F122</f>
        <v>1540543.7290000001</v>
      </c>
      <c r="G119" s="121">
        <f t="shared" si="11"/>
        <v>99.619678706032488</v>
      </c>
      <c r="H119" s="29">
        <f t="shared" si="7"/>
        <v>79.746264734435087</v>
      </c>
      <c r="I119" s="122">
        <f t="shared" si="9"/>
        <v>4.619678706032488</v>
      </c>
    </row>
    <row r="120" s="32" customFormat="1" ht="18" customHeight="1">
      <c r="A120" s="33"/>
      <c r="B120" s="34"/>
      <c r="C120" s="35" t="s">
        <v>16</v>
      </c>
      <c r="D120" s="36">
        <v>1873749.4620000001</v>
      </c>
      <c r="E120" s="36">
        <v>1518404.0290000001</v>
      </c>
      <c r="F120" s="36">
        <v>1512676.514</v>
      </c>
      <c r="G120" s="114">
        <f t="shared" si="11"/>
        <v>99.622793743258683</v>
      </c>
      <c r="H120" s="39">
        <f t="shared" si="7"/>
        <v>80.729923860012818</v>
      </c>
      <c r="I120" s="115">
        <f t="shared" si="9"/>
        <v>4.6227937432586828</v>
      </c>
    </row>
    <row r="121" s="132" customFormat="1" ht="17.25" customHeight="1">
      <c r="A121" s="42"/>
      <c r="B121" s="43"/>
      <c r="C121" s="35" t="s">
        <v>34</v>
      </c>
      <c r="D121" s="36">
        <v>5733.0259999999998</v>
      </c>
      <c r="E121" s="36">
        <v>5733.0259999999998</v>
      </c>
      <c r="F121" s="36">
        <v>5581.5500000000002</v>
      </c>
      <c r="G121" s="38">
        <f t="shared" si="11"/>
        <v>97.357835111858904</v>
      </c>
      <c r="H121" s="39">
        <f t="shared" si="7"/>
        <v>97.357835111858904</v>
      </c>
      <c r="I121" s="40">
        <f t="shared" si="9"/>
        <v>2.357835111858904</v>
      </c>
    </row>
    <row r="122" s="22" customFormat="1" ht="27" customHeight="1">
      <c r="A122" s="42"/>
      <c r="B122" s="43"/>
      <c r="C122" s="35" t="s">
        <v>17</v>
      </c>
      <c r="D122" s="36">
        <v>52324.267</v>
      </c>
      <c r="E122" s="36">
        <v>22288.058000000001</v>
      </c>
      <c r="F122" s="36">
        <v>22285.665000000001</v>
      </c>
      <c r="G122" s="114">
        <f t="shared" si="11"/>
        <v>99.989263308629219</v>
      </c>
      <c r="H122" s="39">
        <f t="shared" si="7"/>
        <v>42.591451878341651</v>
      </c>
      <c r="I122" s="115">
        <f t="shared" si="9"/>
        <v>4.9892633086292193</v>
      </c>
    </row>
    <row r="123" s="22" customFormat="1" ht="21" hidden="1" customHeight="1">
      <c r="A123" s="44"/>
      <c r="B123" s="45"/>
      <c r="C123" s="106" t="s">
        <v>18</v>
      </c>
      <c r="D123" s="107"/>
      <c r="E123" s="107"/>
      <c r="F123" s="95"/>
      <c r="G123" s="49" t="e">
        <f t="shared" si="11"/>
        <v>#DIV/0!</v>
      </c>
      <c r="H123" s="50" t="e">
        <f t="shared" si="7"/>
        <v>#DIV/0!</v>
      </c>
      <c r="I123" s="51" t="e">
        <f t="shared" si="9"/>
        <v>#DIV/0!</v>
      </c>
      <c r="J123" s="60"/>
    </row>
    <row r="124" s="22" customFormat="1" ht="30" customHeight="1">
      <c r="A124" s="23" t="s">
        <v>102</v>
      </c>
      <c r="B124" s="24" t="s">
        <v>103</v>
      </c>
      <c r="C124" s="25" t="s">
        <v>104</v>
      </c>
      <c r="D124" s="26">
        <f>D125</f>
        <v>85133.199999999997</v>
      </c>
      <c r="E124" s="26">
        <f>E125</f>
        <v>70022.199999999997</v>
      </c>
      <c r="F124" s="26">
        <f>F125</f>
        <v>60498.074999999997</v>
      </c>
      <c r="G124" s="28">
        <f t="shared" si="11"/>
        <v>86.39842078655056</v>
      </c>
      <c r="H124" s="29">
        <f t="shared" si="7"/>
        <v>71.0628462221554</v>
      </c>
      <c r="I124" s="30">
        <f t="shared" si="9"/>
        <v>-8.6015792134494404</v>
      </c>
    </row>
    <row r="125" s="32" customFormat="1" ht="18" customHeight="1">
      <c r="A125" s="33"/>
      <c r="B125" s="34"/>
      <c r="C125" s="35" t="s">
        <v>16</v>
      </c>
      <c r="D125" s="36">
        <v>85133.199999999997</v>
      </c>
      <c r="E125" s="36">
        <v>70022.199999999997</v>
      </c>
      <c r="F125" s="36">
        <v>60498.074999999997</v>
      </c>
      <c r="G125" s="38">
        <f t="shared" si="11"/>
        <v>86.39842078655056</v>
      </c>
      <c r="H125" s="39">
        <f t="shared" si="7"/>
        <v>71.0628462221554</v>
      </c>
      <c r="I125" s="40">
        <f t="shared" si="9"/>
        <v>-8.6015792134494404</v>
      </c>
    </row>
    <row r="126" s="77" customFormat="1" ht="28.899999999999999" hidden="1" customHeight="1">
      <c r="A126" s="44"/>
      <c r="B126" s="45"/>
      <c r="C126" s="35" t="s">
        <v>17</v>
      </c>
      <c r="D126" s="36">
        <v>0</v>
      </c>
      <c r="E126" s="36">
        <v>0</v>
      </c>
      <c r="F126" s="91">
        <v>0</v>
      </c>
      <c r="G126" s="68" t="e">
        <f t="shared" si="11"/>
        <v>#DIV/0!</v>
      </c>
      <c r="H126" s="69" t="e">
        <f t="shared" si="7"/>
        <v>#DIV/0!</v>
      </c>
      <c r="I126" s="70" t="e">
        <f t="shared" si="9"/>
        <v>#DIV/0!</v>
      </c>
    </row>
    <row r="127" s="22" customFormat="1" ht="30" hidden="1" customHeight="1">
      <c r="A127" s="23" t="s">
        <v>105</v>
      </c>
      <c r="B127" s="24" t="s">
        <v>106</v>
      </c>
      <c r="C127" s="25" t="s">
        <v>107</v>
      </c>
      <c r="D127" s="26">
        <f>D128</f>
        <v>0</v>
      </c>
      <c r="E127" s="26">
        <f>E128</f>
        <v>0</v>
      </c>
      <c r="F127" s="133">
        <f>F128</f>
        <v>0</v>
      </c>
      <c r="G127" s="28"/>
      <c r="H127" s="29"/>
      <c r="I127" s="30">
        <f t="shared" si="9"/>
        <v>-95</v>
      </c>
    </row>
    <row r="128" s="32" customFormat="1" ht="18" hidden="1" customHeight="1">
      <c r="A128" s="134"/>
      <c r="B128" s="135"/>
      <c r="C128" s="76" t="s">
        <v>16</v>
      </c>
      <c r="D128" s="36">
        <v>0</v>
      </c>
      <c r="E128" s="36">
        <v>0</v>
      </c>
      <c r="F128" s="91">
        <v>0</v>
      </c>
      <c r="G128" s="38"/>
      <c r="H128" s="39"/>
      <c r="I128" s="40">
        <f t="shared" si="9"/>
        <v>-95</v>
      </c>
    </row>
    <row r="129" s="22" customFormat="1" ht="25.5" customHeight="1">
      <c r="A129" s="23" t="s">
        <v>108</v>
      </c>
      <c r="B129" s="24" t="s">
        <v>109</v>
      </c>
      <c r="C129" s="25" t="s">
        <v>110</v>
      </c>
      <c r="D129" s="26">
        <f>D130+D131</f>
        <v>317309.39399999997</v>
      </c>
      <c r="E129" s="26">
        <f>E130+E131</f>
        <v>242966.696</v>
      </c>
      <c r="F129" s="26">
        <f>F130+F131</f>
        <v>220135.96599999999</v>
      </c>
      <c r="G129" s="28">
        <f t="shared" si="11"/>
        <v>90.603350016333096</v>
      </c>
      <c r="H129" s="29">
        <f t="shared" si="7"/>
        <v>69.375811168074023</v>
      </c>
      <c r="I129" s="30">
        <f t="shared" si="9"/>
        <v>-4.3966499836669044</v>
      </c>
    </row>
    <row r="130" s="32" customFormat="1" ht="18" customHeight="1">
      <c r="A130" s="33"/>
      <c r="B130" s="34"/>
      <c r="C130" s="76" t="s">
        <v>16</v>
      </c>
      <c r="D130" s="36">
        <v>317309.39399999997</v>
      </c>
      <c r="E130" s="36">
        <v>242966.696</v>
      </c>
      <c r="F130" s="36">
        <v>220135.96599999999</v>
      </c>
      <c r="G130" s="38">
        <f t="shared" si="11"/>
        <v>90.603350016333096</v>
      </c>
      <c r="H130" s="39">
        <f t="shared" si="7"/>
        <v>69.375811168074023</v>
      </c>
      <c r="I130" s="40">
        <f t="shared" si="9"/>
        <v>-4.3966499836669044</v>
      </c>
    </row>
    <row r="131" s="77" customFormat="1" ht="27" hidden="1" customHeight="1">
      <c r="A131" s="44"/>
      <c r="B131" s="45"/>
      <c r="C131" s="76" t="s">
        <v>17</v>
      </c>
      <c r="D131" s="36">
        <v>0</v>
      </c>
      <c r="E131" s="36">
        <v>0</v>
      </c>
      <c r="F131" s="91">
        <v>0</v>
      </c>
      <c r="G131" s="68" t="e">
        <f t="shared" si="11"/>
        <v>#DIV/0!</v>
      </c>
      <c r="H131" s="69" t="e">
        <f t="shared" si="7"/>
        <v>#DIV/0!</v>
      </c>
      <c r="I131" s="70" t="e">
        <f t="shared" si="9"/>
        <v>#DIV/0!</v>
      </c>
    </row>
    <row r="132" s="22" customFormat="1" ht="44.25" customHeight="1">
      <c r="A132" s="23" t="s">
        <v>111</v>
      </c>
      <c r="B132" s="24" t="s">
        <v>112</v>
      </c>
      <c r="C132" s="25" t="s">
        <v>113</v>
      </c>
      <c r="D132" s="26">
        <f>D133+D134+D135</f>
        <v>3491325.1180000002</v>
      </c>
      <c r="E132" s="26">
        <f>E133+E134+E135</f>
        <v>2983693.983</v>
      </c>
      <c r="F132" s="26">
        <f>F133+F134+F135</f>
        <v>2937199.4340000004</v>
      </c>
      <c r="G132" s="28">
        <f t="shared" si="11"/>
        <v>98.441711875785231</v>
      </c>
      <c r="H132" s="29">
        <f t="shared" si="7"/>
        <v>84.128499487397207</v>
      </c>
      <c r="I132" s="30">
        <f t="shared" ref="I132:I133" si="14">G132-95</f>
        <v>3.4417118757852307</v>
      </c>
    </row>
    <row r="133" s="32" customFormat="1" ht="17.449999999999999" customHeight="1">
      <c r="A133" s="33"/>
      <c r="B133" s="34"/>
      <c r="C133" s="35" t="s">
        <v>16</v>
      </c>
      <c r="D133" s="36">
        <v>1766481.9040000001</v>
      </c>
      <c r="E133" s="36">
        <v>1490393.284</v>
      </c>
      <c r="F133" s="36">
        <v>1471408.763</v>
      </c>
      <c r="G133" s="38">
        <f t="shared" si="11"/>
        <v>98.726207290128926</v>
      </c>
      <c r="H133" s="39">
        <f t="shared" ref="H133:H166" si="15">F133/D133*100</f>
        <v>83.295999787383039</v>
      </c>
      <c r="I133" s="40">
        <f t="shared" si="14"/>
        <v>3.7262072901289258</v>
      </c>
    </row>
    <row r="134" s="22" customFormat="1" ht="17.449999999999999" customHeight="1">
      <c r="A134" s="42"/>
      <c r="B134" s="43"/>
      <c r="C134" s="35" t="s">
        <v>34</v>
      </c>
      <c r="D134" s="36">
        <v>614803.42200000002</v>
      </c>
      <c r="E134" s="84">
        <v>612136.80099999998</v>
      </c>
      <c r="F134" s="36">
        <v>595326.93099999998</v>
      </c>
      <c r="G134" s="38">
        <f t="shared" si="11"/>
        <v>97.25390305360844</v>
      </c>
      <c r="H134" s="39">
        <f t="shared" si="15"/>
        <v>96.832078302908329</v>
      </c>
      <c r="I134" s="40">
        <f t="shared" si="9"/>
        <v>2.2539030536084397</v>
      </c>
    </row>
    <row r="135" s="22" customFormat="1" ht="27" customHeight="1">
      <c r="A135" s="42"/>
      <c r="B135" s="43"/>
      <c r="C135" s="35" t="s">
        <v>17</v>
      </c>
      <c r="D135" s="36">
        <v>1110039.7919999999</v>
      </c>
      <c r="E135" s="36">
        <v>881163.89800000004</v>
      </c>
      <c r="F135" s="36">
        <v>870463.73999999999</v>
      </c>
      <c r="G135" s="38">
        <f t="shared" si="11"/>
        <v>98.78567902926045</v>
      </c>
      <c r="H135" s="39">
        <f t="shared" si="15"/>
        <v>78.417345600886364</v>
      </c>
      <c r="I135" s="40">
        <f t="shared" ref="I135:I158" si="16">G135-95</f>
        <v>3.7856790292604501</v>
      </c>
    </row>
    <row r="136" s="22" customFormat="1" ht="21" customHeight="1">
      <c r="A136" s="44"/>
      <c r="B136" s="45"/>
      <c r="C136" s="106" t="s">
        <v>18</v>
      </c>
      <c r="D136" s="107">
        <v>2941622.3829999999</v>
      </c>
      <c r="E136" s="107">
        <v>2494093.895</v>
      </c>
      <c r="F136" s="107">
        <v>2459064.9870000002</v>
      </c>
      <c r="G136" s="49">
        <f t="shared" si="11"/>
        <v>98.595525690904267</v>
      </c>
      <c r="H136" s="50">
        <f t="shared" si="15"/>
        <v>83.595535620453575</v>
      </c>
      <c r="I136" s="51">
        <f t="shared" si="16"/>
        <v>3.5955256909042674</v>
      </c>
      <c r="J136" s="60"/>
    </row>
    <row r="137" s="22" customFormat="1" ht="45" customHeight="1">
      <c r="A137" s="92" t="s">
        <v>114</v>
      </c>
      <c r="B137" s="81" t="s">
        <v>115</v>
      </c>
      <c r="C137" s="25" t="s">
        <v>116</v>
      </c>
      <c r="D137" s="26">
        <f>D138+D139</f>
        <v>219251.269</v>
      </c>
      <c r="E137" s="26">
        <f>E138+E139</f>
        <v>194674.69099999999</v>
      </c>
      <c r="F137" s="26">
        <f>F138+F139</f>
        <v>181555.67800000001</v>
      </c>
      <c r="G137" s="28">
        <f t="shared" si="11"/>
        <v>93.261058778308282</v>
      </c>
      <c r="H137" s="29">
        <f t="shared" si="15"/>
        <v>82.807127561026803</v>
      </c>
      <c r="I137" s="30">
        <f t="shared" si="16"/>
        <v>-1.7389412216917179</v>
      </c>
    </row>
    <row r="138" s="32" customFormat="1" ht="18" customHeight="1">
      <c r="A138" s="33"/>
      <c r="B138" s="34"/>
      <c r="C138" s="35" t="s">
        <v>16</v>
      </c>
      <c r="D138" s="84">
        <v>217365.66899999999</v>
      </c>
      <c r="E138" s="36">
        <v>192789.09099999999</v>
      </c>
      <c r="F138" s="36">
        <v>179670.07800000001</v>
      </c>
      <c r="G138" s="38">
        <f t="shared" si="11"/>
        <v>93.195147644531417</v>
      </c>
      <c r="H138" s="39">
        <f t="shared" si="15"/>
        <v>82.657983124280776</v>
      </c>
      <c r="I138" s="40">
        <f t="shared" si="16"/>
        <v>-1.8048523554685829</v>
      </c>
    </row>
    <row r="139" s="32" customFormat="1" ht="28.5" customHeight="1">
      <c r="A139" s="42"/>
      <c r="B139" s="43"/>
      <c r="C139" s="136" t="s">
        <v>17</v>
      </c>
      <c r="D139" s="113">
        <v>1885.5999999999999</v>
      </c>
      <c r="E139" s="113">
        <v>1885.5999999999999</v>
      </c>
      <c r="F139" s="113">
        <v>1885.5999999999999</v>
      </c>
      <c r="G139" s="39">
        <f t="shared" si="11"/>
        <v>100</v>
      </c>
      <c r="H139" s="39">
        <f t="shared" si="15"/>
        <v>100</v>
      </c>
      <c r="I139" s="40">
        <f t="shared" si="16"/>
        <v>5</v>
      </c>
    </row>
    <row r="140" s="32" customFormat="1" ht="21" hidden="1" customHeight="1">
      <c r="A140" s="44"/>
      <c r="B140" s="45"/>
      <c r="C140" s="137" t="s">
        <v>18</v>
      </c>
      <c r="D140" s="58"/>
      <c r="E140" s="58"/>
      <c r="F140" s="138"/>
      <c r="G140" s="50"/>
      <c r="H140" s="50"/>
      <c r="I140" s="51"/>
    </row>
    <row r="141" s="41" customFormat="1" ht="18" hidden="1" customHeight="1">
      <c r="A141" s="44" t="s">
        <v>117</v>
      </c>
      <c r="B141" s="139"/>
      <c r="C141" s="135"/>
      <c r="D141" s="140">
        <v>0</v>
      </c>
      <c r="E141" s="140" t="s">
        <v>118</v>
      </c>
      <c r="F141" s="141" t="s">
        <v>118</v>
      </c>
      <c r="G141" s="39" t="e">
        <f t="shared" si="11"/>
        <v>#VALUE!</v>
      </c>
      <c r="H141" s="39"/>
      <c r="I141" s="40"/>
    </row>
    <row r="142" s="41" customFormat="1" ht="27.75" hidden="1" customHeight="1">
      <c r="A142" s="42" t="s">
        <v>119</v>
      </c>
      <c r="B142" s="142"/>
      <c r="C142" s="34"/>
      <c r="D142" s="143">
        <v>0</v>
      </c>
      <c r="E142" s="143">
        <v>0</v>
      </c>
      <c r="F142" s="144">
        <v>0</v>
      </c>
      <c r="G142" s="145" t="e">
        <f t="shared" si="11"/>
        <v>#DIV/0!</v>
      </c>
      <c r="H142" s="145"/>
      <c r="I142" s="146"/>
    </row>
    <row r="143" s="9" customFormat="1" ht="26.25" customHeight="1">
      <c r="A143" s="147" t="s">
        <v>120</v>
      </c>
      <c r="B143" s="148"/>
      <c r="C143" s="148"/>
      <c r="D143" s="149">
        <f>D146+D147+D148</f>
        <v>69353395.658000022</v>
      </c>
      <c r="E143" s="149">
        <f>E146+E147+E148</f>
        <v>57002580.097999997</v>
      </c>
      <c r="F143" s="149">
        <f>F146+F147+F148</f>
        <v>54842854.872999996</v>
      </c>
      <c r="G143" s="149">
        <f t="shared" si="11"/>
        <v>96.211179877670531</v>
      </c>
      <c r="H143" s="149">
        <f t="shared" si="15"/>
        <v>79.077389582255847</v>
      </c>
      <c r="I143" s="150">
        <f t="shared" si="16"/>
        <v>1.2111798776705314</v>
      </c>
      <c r="J143" s="31"/>
    </row>
    <row r="144" s="9" customFormat="1" ht="36.75" hidden="1" customHeight="1">
      <c r="A144" s="151" t="s">
        <v>121</v>
      </c>
      <c r="B144" s="151"/>
      <c r="C144" s="151"/>
      <c r="D144" s="152">
        <f>D146+D147+D149</f>
        <v>66890899.272000015</v>
      </c>
      <c r="E144" s="152">
        <f>E146+E147+E149</f>
        <v>57002580.097999997</v>
      </c>
      <c r="F144" s="152">
        <f>F146+F147+F149</f>
        <v>54842854.872999996</v>
      </c>
      <c r="G144" s="153">
        <f t="shared" si="11"/>
        <v>96.211179877670531</v>
      </c>
      <c r="H144" s="153">
        <f t="shared" si="15"/>
        <v>81.98851483516647</v>
      </c>
      <c r="I144" s="154">
        <f t="shared" si="16"/>
        <v>1.2111798776705314</v>
      </c>
      <c r="J144" s="31"/>
    </row>
    <row r="145" s="9" customFormat="1" ht="15.75" customHeight="1">
      <c r="A145" s="155"/>
      <c r="B145" s="155"/>
      <c r="C145" s="24" t="s">
        <v>122</v>
      </c>
      <c r="D145" s="141"/>
      <c r="E145" s="141"/>
      <c r="F145" s="141"/>
      <c r="G145" s="39"/>
      <c r="H145" s="39"/>
      <c r="I145" s="40"/>
    </row>
    <row r="146" s="9" customFormat="1" ht="20.25" customHeight="1">
      <c r="A146" s="155"/>
      <c r="B146" s="155"/>
      <c r="C146" s="24" t="s">
        <v>16</v>
      </c>
      <c r="D146" s="140">
        <f>D7+D11+D23+D31+D36+D41+D46+D50+D54+D58+D62+D66+D70+D74+D78+D83+D88+D100+D95+D104+D107+D111+D116+D120+D125+D128+D130+D133+D138+D27</f>
        <v>41483017.267000012</v>
      </c>
      <c r="E146" s="140">
        <f>E7+E11+E23+E31+E36+E41+E46+E50+E54+E58+E62+E66+E70+E74+E78+E83+E88+E100+E95+E104+E107+E111+E116+E120+E125+E128+E130+E133+E138+E27</f>
        <v>34732899.088999994</v>
      </c>
      <c r="F146" s="140">
        <f>F7+F11+F23+F31+F36+F41+F46+F50+F54+F58+F62+F66+F70+F74+F78+F83+F88+F100+F95+F104+F107+F111+F116+F120+F125+F128+F130+F133+F138+F27</f>
        <v>32907000.057</v>
      </c>
      <c r="G146" s="140">
        <f t="shared" si="11"/>
        <v>94.743027274166522</v>
      </c>
      <c r="H146" s="140">
        <f t="shared" si="15"/>
        <v>79.326438202887701</v>
      </c>
      <c r="I146" s="156">
        <f t="shared" si="16"/>
        <v>-0.25697272583347797</v>
      </c>
      <c r="K146" s="4"/>
    </row>
    <row r="147" s="9" customFormat="1" ht="20.25" customHeight="1">
      <c r="A147" s="155"/>
      <c r="B147" s="155"/>
      <c r="C147" s="24" t="s">
        <v>34</v>
      </c>
      <c r="D147" s="140">
        <f>D28+D32+D42+D47+D51+D55+D59+D63+D67+D71+D75+D79+D89+D96+D108+D112+D134+D101+D37+D121</f>
        <v>17740913.585999999</v>
      </c>
      <c r="E147" s="140">
        <f>E28+E32+E42+E47+E51+E55+E59+E63+E67+E71+E75+E79+E89+E96+E108+E112+E134+E101+E37+E121</f>
        <v>15591589.117000004</v>
      </c>
      <c r="F147" s="140">
        <f>F28+F32+F42+F47+F51+F55+F59+F63+F67+F71+F75+F79+F89+F96+F108+F112+F134+F101+F37+F121</f>
        <v>15537049.071999999</v>
      </c>
      <c r="G147" s="140">
        <f t="shared" si="11"/>
        <v>99.650195726742581</v>
      </c>
      <c r="H147" s="140">
        <f t="shared" si="15"/>
        <v>87.577502684308499</v>
      </c>
      <c r="I147" s="156">
        <f t="shared" si="16"/>
        <v>4.6501957267425809</v>
      </c>
    </row>
    <row r="148" s="9" customFormat="1" ht="30" customHeight="1">
      <c r="A148" s="155"/>
      <c r="B148" s="155"/>
      <c r="C148" s="24" t="s">
        <v>17</v>
      </c>
      <c r="D148" s="140">
        <f>D8+D33+D38+D43+D48+D52+D56+D60+D64+D68+D72+D76+D80+D84+D90+D97+D113+D118+D122+D131+D135+D139+D141+D109+D29+D21+D25+D102+D105</f>
        <v>10129464.805000002</v>
      </c>
      <c r="E148" s="140">
        <f>E8+E33+E38+E43+E48+E52+E56+E60+E64+E68+E72+E76+E80+E84+E90+E97+E113+E118+E122+E131+E135+E139+E109+E29+E21+E25+E102+E105</f>
        <v>6678091.892</v>
      </c>
      <c r="F148" s="140">
        <f>F8+F33+F38+F43+F48+F52+F56+F60+F64+F68+F72+F76+F80+F84+F90+F97+F113+F118+F122+F131+F135+F139+F109+F29+F21+F25+F102+F105</f>
        <v>6398805.743999999</v>
      </c>
      <c r="G148" s="140">
        <f t="shared" si="11"/>
        <v>95.817875038009419</v>
      </c>
      <c r="H148" s="140">
        <f t="shared" si="15"/>
        <v>63.170225349334217</v>
      </c>
      <c r="I148" s="156">
        <f t="shared" si="16"/>
        <v>0.81787503800941863</v>
      </c>
    </row>
    <row r="149" s="157" customFormat="1" ht="56.25" hidden="1" customHeight="1">
      <c r="A149" s="158"/>
      <c r="B149" s="158"/>
      <c r="C149" s="159" t="s">
        <v>123</v>
      </c>
      <c r="D149" s="144">
        <f>D148-2462496.386</f>
        <v>7666968.4190000016</v>
      </c>
      <c r="E149" s="144">
        <f>E148</f>
        <v>6678091.892</v>
      </c>
      <c r="F149" s="144">
        <f>F148</f>
        <v>6398805.743999999</v>
      </c>
      <c r="G149" s="160">
        <f t="shared" si="11"/>
        <v>95.817875038009419</v>
      </c>
      <c r="H149" s="160">
        <f t="shared" si="15"/>
        <v>83.459398738916306</v>
      </c>
      <c r="I149" s="161">
        <f t="shared" si="16"/>
        <v>0.81787503800941863</v>
      </c>
    </row>
    <row r="150" s="9" customFormat="1" ht="26.25" customHeight="1">
      <c r="A150" s="162" t="s">
        <v>124</v>
      </c>
      <c r="B150" s="163"/>
      <c r="C150" s="163"/>
      <c r="D150" s="164">
        <f>D153+D154+D155</f>
        <v>69396886.895000026</v>
      </c>
      <c r="E150" s="164">
        <f>E153+E154+E155</f>
        <v>57002663.197999999</v>
      </c>
      <c r="F150" s="164">
        <f>F153+F154+F155</f>
        <v>54842937.973000005</v>
      </c>
      <c r="G150" s="164">
        <f t="shared" si="11"/>
        <v>96.211185401113383</v>
      </c>
      <c r="H150" s="164">
        <f t="shared" si="15"/>
        <v>79.027951291214734</v>
      </c>
      <c r="I150" s="165">
        <f t="shared" si="16"/>
        <v>1.2111854011133829</v>
      </c>
      <c r="J150" s="4"/>
      <c r="K150" s="4"/>
    </row>
    <row r="151" s="9" customFormat="1" ht="36.75" hidden="1" customHeight="1">
      <c r="A151" s="166" t="s">
        <v>125</v>
      </c>
      <c r="B151" s="166"/>
      <c r="C151" s="166"/>
      <c r="D151" s="167">
        <f>D153+D154+D156</f>
        <v>66934390.509000018</v>
      </c>
      <c r="E151" s="167">
        <f>E153+E154+E156</f>
        <v>57002663.197999999</v>
      </c>
      <c r="F151" s="167">
        <f>F153+F154+F156</f>
        <v>54842937.973000005</v>
      </c>
      <c r="G151" s="168">
        <f t="shared" si="11"/>
        <v>96.211185401113383</v>
      </c>
      <c r="H151" s="168">
        <f t="shared" si="15"/>
        <v>81.935366193594916</v>
      </c>
      <c r="I151" s="169">
        <f t="shared" si="16"/>
        <v>1.2111854011133829</v>
      </c>
    </row>
    <row r="152" s="9" customFormat="1" ht="15.75" customHeight="1">
      <c r="A152" s="170"/>
      <c r="B152" s="170"/>
      <c r="C152" s="171" t="s">
        <v>122</v>
      </c>
      <c r="D152" s="172"/>
      <c r="E152" s="172"/>
      <c r="F152" s="172"/>
      <c r="G152" s="39"/>
      <c r="H152" s="39"/>
      <c r="I152" s="40"/>
    </row>
    <row r="153" s="9" customFormat="1" ht="30.75" customHeight="1">
      <c r="A153" s="170"/>
      <c r="B153" s="170"/>
      <c r="C153" s="173" t="s">
        <v>126</v>
      </c>
      <c r="D153" s="174">
        <f>D146+D18</f>
        <v>41526508.504000016</v>
      </c>
      <c r="E153" s="175">
        <f>E146+E18</f>
        <v>34732982.188999996</v>
      </c>
      <c r="F153" s="175">
        <f>F146+F18</f>
        <v>32907083.157000002</v>
      </c>
      <c r="G153" s="175">
        <f t="shared" si="11"/>
        <v>94.743039851676599</v>
      </c>
      <c r="H153" s="175">
        <f t="shared" si="15"/>
        <v>79.243558735091455</v>
      </c>
      <c r="I153" s="176">
        <f t="shared" si="16"/>
        <v>-0.25696014832340097</v>
      </c>
    </row>
    <row r="154" s="9" customFormat="1" ht="20.25" customHeight="1">
      <c r="A154" s="170"/>
      <c r="B154" s="170"/>
      <c r="C154" s="173" t="s">
        <v>34</v>
      </c>
      <c r="D154" s="175">
        <f t="shared" ref="D154:D156" si="17">D147</f>
        <v>17740913.585999999</v>
      </c>
      <c r="E154" s="175">
        <f t="shared" ref="E154:E156" si="18">E147</f>
        <v>15591589.117000004</v>
      </c>
      <c r="F154" s="175">
        <f t="shared" ref="F154:F156" si="19">F147</f>
        <v>15537049.071999999</v>
      </c>
      <c r="G154" s="175">
        <f t="shared" si="11"/>
        <v>99.650195726742581</v>
      </c>
      <c r="H154" s="175">
        <f t="shared" si="15"/>
        <v>87.577502684308499</v>
      </c>
      <c r="I154" s="176">
        <f t="shared" si="16"/>
        <v>4.6501957267425809</v>
      </c>
    </row>
    <row r="155" s="9" customFormat="1" ht="31.5" customHeight="1">
      <c r="A155" s="170"/>
      <c r="B155" s="170"/>
      <c r="C155" s="173" t="s">
        <v>17</v>
      </c>
      <c r="D155" s="175">
        <f t="shared" si="17"/>
        <v>10129464.805000002</v>
      </c>
      <c r="E155" s="174">
        <f t="shared" si="18"/>
        <v>6678091.892</v>
      </c>
      <c r="F155" s="175">
        <f t="shared" si="19"/>
        <v>6398805.743999999</v>
      </c>
      <c r="G155" s="175">
        <f t="shared" si="11"/>
        <v>95.817875038009419</v>
      </c>
      <c r="H155" s="175">
        <f t="shared" si="15"/>
        <v>63.170225349334217</v>
      </c>
      <c r="I155" s="176">
        <f t="shared" si="16"/>
        <v>0.81787503800941863</v>
      </c>
    </row>
    <row r="156" s="9" customFormat="1" ht="56.25" hidden="1" customHeight="1">
      <c r="A156" s="170"/>
      <c r="B156" s="170"/>
      <c r="C156" s="173" t="s">
        <v>123</v>
      </c>
      <c r="D156" s="177">
        <f t="shared" si="17"/>
        <v>7666968.4190000016</v>
      </c>
      <c r="E156" s="177">
        <f t="shared" si="18"/>
        <v>6678091.892</v>
      </c>
      <c r="F156" s="177">
        <f t="shared" si="19"/>
        <v>6398805.743999999</v>
      </c>
      <c r="G156" s="175">
        <f t="shared" si="11"/>
        <v>95.817875038009419</v>
      </c>
      <c r="H156" s="175">
        <f t="shared" si="15"/>
        <v>83.459398738916306</v>
      </c>
      <c r="I156" s="178">
        <f t="shared" si="16"/>
        <v>0.81787503800941863</v>
      </c>
    </row>
    <row r="157" s="22" customFormat="1" ht="21.75" customHeight="1">
      <c r="A157" s="170"/>
      <c r="B157" s="170"/>
      <c r="C157" s="179" t="s">
        <v>18</v>
      </c>
      <c r="D157" s="180">
        <f>D9+D34+D44+D81+D85+D92+D114+D123+D136+D140+D39+D98</f>
        <v>6372314.1639999999</v>
      </c>
      <c r="E157" s="180">
        <f>E9+E34+E44+E81+E85+E92+E114+E123+E136+E140+E39+E98</f>
        <v>4534946.9240000006</v>
      </c>
      <c r="F157" s="180">
        <f>F9+F34+F44+F81+F85+F92+F114+F123+F136+F140+F39+F98</f>
        <v>4478158.0080000004</v>
      </c>
      <c r="G157" s="180">
        <f t="shared" si="11"/>
        <v>98.747749048628108</v>
      </c>
      <c r="H157" s="180">
        <f t="shared" si="15"/>
        <v>70.275223297983018</v>
      </c>
      <c r="I157" s="181">
        <f t="shared" si="16"/>
        <v>3.7477490486281084</v>
      </c>
    </row>
    <row r="158" s="22" customFormat="1" ht="45" hidden="1" customHeight="1">
      <c r="A158" s="182"/>
      <c r="B158" s="183"/>
      <c r="C158" s="184" t="s">
        <v>80</v>
      </c>
      <c r="D158" s="185">
        <f>D157-D92+D93</f>
        <v>5386182.0219999999</v>
      </c>
      <c r="E158" s="185">
        <f>E157-E92+E93</f>
        <v>4158805.9120000005</v>
      </c>
      <c r="F158" s="186">
        <f>F157-F92+F93</f>
        <v>4117407.3230000003</v>
      </c>
      <c r="G158" s="187">
        <f t="shared" si="11"/>
        <v>99.004555877913248</v>
      </c>
      <c r="H158" s="168">
        <f t="shared" si="15"/>
        <v>76.443894881055698</v>
      </c>
      <c r="I158" s="169">
        <f t="shared" si="16"/>
        <v>4.0045558779132477</v>
      </c>
    </row>
    <row r="159" ht="12" customHeight="1">
      <c r="A159" s="188"/>
      <c r="B159" s="188" t="s">
        <v>127</v>
      </c>
      <c r="C159" s="188"/>
      <c r="D159" s="189"/>
      <c r="E159" s="189"/>
      <c r="F159" s="190"/>
      <c r="G159" s="191"/>
      <c r="H159" s="192"/>
    </row>
    <row r="160" s="41" customFormat="1" ht="27.75" hidden="1" customHeight="1">
      <c r="A160" s="193" t="s">
        <v>128</v>
      </c>
      <c r="B160" s="194"/>
      <c r="C160" s="194"/>
      <c r="D160" s="195"/>
      <c r="E160" s="195"/>
      <c r="F160" s="196"/>
      <c r="G160" s="197"/>
      <c r="H160" s="194"/>
      <c r="I160" s="6"/>
    </row>
    <row r="161" s="198" customFormat="1" ht="17.449999999999999" customHeight="1">
      <c r="A161" s="199" t="s">
        <v>129</v>
      </c>
      <c r="B161" s="199"/>
      <c r="C161" s="199"/>
      <c r="D161" s="200"/>
      <c r="E161" s="200"/>
      <c r="F161" s="201"/>
      <c r="G161" s="202"/>
      <c r="H161" s="199"/>
      <c r="I161" s="203"/>
      <c r="J161" s="7"/>
    </row>
    <row r="162" s="9" customFormat="1" hidden="1">
      <c r="A162" s="1"/>
      <c r="B162" s="2"/>
      <c r="C162" s="2"/>
      <c r="D162" s="204"/>
      <c r="E162" s="204"/>
      <c r="F162" s="205"/>
      <c r="G162" s="206"/>
      <c r="H162" s="207"/>
      <c r="I162" s="6"/>
    </row>
    <row r="163" s="9" customFormat="1" ht="15" hidden="1">
      <c r="A163" s="1"/>
      <c r="B163" s="2"/>
      <c r="C163" s="2"/>
      <c r="D163" s="208"/>
      <c r="E163" s="208"/>
      <c r="F163" s="205"/>
      <c r="G163" s="206"/>
      <c r="H163" s="207"/>
      <c r="I163" s="6"/>
    </row>
    <row r="164" s="9" customFormat="1" hidden="1">
      <c r="A164" s="209"/>
      <c r="B164" s="210"/>
      <c r="C164" s="210"/>
      <c r="D164" s="211"/>
      <c r="E164" s="211"/>
      <c r="F164" s="212"/>
      <c r="G164" s="213"/>
      <c r="H164" s="214"/>
      <c r="I164" s="6"/>
    </row>
    <row r="165" s="9" customFormat="1" ht="32.25" hidden="1" customHeight="1">
      <c r="A165" s="215" t="s">
        <v>4</v>
      </c>
      <c r="B165" s="215" t="s">
        <v>5</v>
      </c>
      <c r="C165" s="215" t="s">
        <v>6</v>
      </c>
      <c r="D165" s="216"/>
      <c r="E165" s="216"/>
      <c r="F165" s="212"/>
      <c r="G165" s="213"/>
      <c r="H165" s="214"/>
      <c r="I165" s="6"/>
    </row>
    <row r="166" s="9" customFormat="1" ht="15.75" hidden="1">
      <c r="A166" s="217" t="s">
        <v>124</v>
      </c>
      <c r="B166" s="218"/>
      <c r="C166" s="219"/>
      <c r="D166" s="220">
        <f>D168+D169+D170</f>
        <v>24525968.417999998</v>
      </c>
      <c r="E166" s="220">
        <f>E168+E169+E170</f>
        <v>21619356.083999999</v>
      </c>
      <c r="F166" s="221">
        <f>F168+F169+F170</f>
        <v>20841969.650000002</v>
      </c>
      <c r="G166" s="222">
        <f t="shared" si="11"/>
        <v>96.40421097196635</v>
      </c>
      <c r="H166" s="223">
        <f t="shared" si="15"/>
        <v>84.979191421871647</v>
      </c>
      <c r="I166" s="6"/>
    </row>
    <row r="167" s="9" customFormat="1" ht="13.5" hidden="1">
      <c r="A167" s="224"/>
      <c r="B167" s="224"/>
      <c r="C167" s="225" t="s">
        <v>122</v>
      </c>
      <c r="D167" s="226"/>
      <c r="E167" s="226"/>
      <c r="F167" s="227"/>
      <c r="G167" s="228"/>
      <c r="H167" s="229"/>
      <c r="I167" s="6"/>
    </row>
    <row r="168" s="9" customFormat="1" ht="27" hidden="1">
      <c r="A168" s="224"/>
      <c r="B168" s="224"/>
      <c r="C168" s="230" t="s">
        <v>126</v>
      </c>
      <c r="D168" s="231">
        <v>14805057.912999997</v>
      </c>
      <c r="E168" s="231">
        <v>13268979.204</v>
      </c>
      <c r="F168" s="232">
        <v>12716245.471000001</v>
      </c>
      <c r="G168" s="222">
        <v>95.834391444118211</v>
      </c>
      <c r="H168" s="223">
        <v>85.891224105473739</v>
      </c>
      <c r="I168" s="6"/>
    </row>
    <row r="169" s="9" customFormat="1" ht="13.5" hidden="1">
      <c r="A169" s="224"/>
      <c r="B169" s="224"/>
      <c r="C169" s="230" t="s">
        <v>34</v>
      </c>
      <c r="D169" s="231">
        <v>7926615.3039999986</v>
      </c>
      <c r="E169" s="231">
        <v>7092166.3299999991</v>
      </c>
      <c r="F169" s="232">
        <v>6886598.409</v>
      </c>
      <c r="G169" s="222">
        <v>97.10147913296332</v>
      </c>
      <c r="H169" s="223">
        <v>86.879432707234116</v>
      </c>
      <c r="I169" s="6"/>
    </row>
    <row r="170" s="9" customFormat="1" ht="27" hidden="1">
      <c r="A170" s="224"/>
      <c r="B170" s="224"/>
      <c r="C170" s="230" t="s">
        <v>17</v>
      </c>
      <c r="D170" s="231">
        <v>1794295.2010000001</v>
      </c>
      <c r="E170" s="231">
        <v>1258210.55</v>
      </c>
      <c r="F170" s="232">
        <v>1239125.77</v>
      </c>
      <c r="G170" s="222">
        <v>98.4831807363243</v>
      </c>
      <c r="H170" s="223">
        <v>69.059192116737975</v>
      </c>
      <c r="I170" s="6"/>
    </row>
    <row r="171" s="9" customFormat="1" hidden="1">
      <c r="A171" s="1"/>
      <c r="B171" s="2"/>
      <c r="C171" s="2"/>
      <c r="D171" s="204"/>
      <c r="E171" s="204"/>
      <c r="F171" s="205"/>
      <c r="G171" s="206"/>
      <c r="H171" s="207"/>
      <c r="I171" s="6"/>
    </row>
    <row r="172" s="9" customFormat="1" ht="15">
      <c r="A172" s="1"/>
      <c r="B172" s="2"/>
      <c r="C172" s="2"/>
      <c r="D172" s="208"/>
      <c r="E172" s="208"/>
      <c r="F172" s="205"/>
      <c r="G172" s="206"/>
      <c r="H172" s="207"/>
      <c r="I172" s="6"/>
      <c r="J172" s="4"/>
    </row>
    <row r="173" s="9" customFormat="1">
      <c r="A173" s="1"/>
      <c r="B173" s="2"/>
      <c r="C173" s="2"/>
      <c r="D173" s="204"/>
      <c r="E173" s="204"/>
      <c r="F173" s="205"/>
      <c r="G173" s="206"/>
      <c r="H173" s="207"/>
      <c r="I173" s="6"/>
    </row>
    <row r="174" s="9" customFormat="1">
      <c r="A174" s="1"/>
      <c r="B174" s="2"/>
      <c r="C174" s="2"/>
      <c r="D174" s="204"/>
      <c r="E174" s="204"/>
      <c r="F174" s="205"/>
      <c r="G174" s="206"/>
      <c r="H174" s="207"/>
      <c r="I174" s="6"/>
    </row>
    <row r="175" s="9" customFormat="1">
      <c r="A175" s="1"/>
      <c r="B175" s="2"/>
      <c r="C175" s="2"/>
      <c r="D175" s="204"/>
      <c r="E175" s="206"/>
      <c r="F175" s="233"/>
      <c r="G175" s="206"/>
      <c r="H175" s="207"/>
      <c r="I175" s="6"/>
    </row>
    <row r="176" s="9" customFormat="1">
      <c r="A176" s="1"/>
      <c r="B176" s="2"/>
      <c r="C176" s="2"/>
      <c r="D176" s="204"/>
      <c r="E176" s="206"/>
      <c r="F176" s="205"/>
      <c r="G176" s="206"/>
      <c r="H176" s="207"/>
      <c r="I176" s="6"/>
    </row>
    <row r="177" s="9" customFormat="1">
      <c r="A177" s="1"/>
      <c r="B177" s="2"/>
      <c r="C177" s="2"/>
      <c r="D177" s="204"/>
      <c r="E177" s="204"/>
      <c r="F177" s="205"/>
      <c r="G177" s="206"/>
      <c r="H177" s="207"/>
      <c r="I177" s="6"/>
    </row>
    <row r="178" s="9" customFormat="1">
      <c r="A178" s="1"/>
      <c r="B178" s="2"/>
      <c r="C178" s="2"/>
      <c r="D178" s="204"/>
      <c r="E178" s="204"/>
      <c r="F178" s="205"/>
      <c r="G178" s="206"/>
      <c r="H178" s="207"/>
      <c r="I178" s="6"/>
    </row>
    <row r="179" s="9" customFormat="1">
      <c r="A179" s="1"/>
      <c r="B179" s="2"/>
      <c r="C179" s="2"/>
      <c r="D179" s="204"/>
      <c r="E179" s="204"/>
      <c r="F179" s="205"/>
      <c r="G179" s="206"/>
      <c r="H179" s="207"/>
      <c r="I179" s="6"/>
    </row>
    <row r="180" s="9" customFormat="1">
      <c r="A180" s="1"/>
      <c r="B180" s="2"/>
      <c r="C180" s="2"/>
      <c r="D180" s="204"/>
      <c r="E180" s="204"/>
      <c r="F180" s="205"/>
      <c r="G180" s="206"/>
      <c r="H180" s="207"/>
      <c r="I180" s="6"/>
    </row>
    <row r="181" s="9" customFormat="1">
      <c r="A181" s="1"/>
      <c r="B181" s="2"/>
      <c r="C181" s="2"/>
      <c r="D181" s="204"/>
      <c r="E181" s="204"/>
      <c r="F181" s="205"/>
      <c r="G181" s="206"/>
      <c r="H181" s="234"/>
      <c r="I181" s="6"/>
    </row>
    <row r="182" s="9" customFormat="1">
      <c r="A182" s="1"/>
      <c r="B182" s="2"/>
      <c r="C182" s="2"/>
      <c r="D182" s="204"/>
      <c r="E182" s="204"/>
      <c r="F182" s="205"/>
      <c r="G182" s="206"/>
      <c r="H182" s="207"/>
      <c r="I182" s="6"/>
    </row>
    <row r="183" s="9" customFormat="1">
      <c r="A183" s="1"/>
      <c r="B183" s="2"/>
      <c r="C183" s="2"/>
      <c r="D183" s="204"/>
      <c r="E183" s="204"/>
      <c r="F183" s="205"/>
      <c r="G183" s="206"/>
      <c r="H183" s="207"/>
      <c r="I183" s="6"/>
    </row>
    <row r="184" s="9" customFormat="1">
      <c r="A184" s="1"/>
      <c r="B184" s="2"/>
      <c r="C184" s="2"/>
      <c r="D184" s="204"/>
      <c r="E184" s="204"/>
      <c r="F184" s="205"/>
      <c r="G184" s="206"/>
      <c r="H184" s="207"/>
      <c r="I184" s="6"/>
    </row>
    <row r="185" s="9" customFormat="1">
      <c r="A185" s="1"/>
      <c r="B185" s="2"/>
      <c r="C185" s="2"/>
      <c r="D185" s="204"/>
      <c r="E185" s="204"/>
      <c r="F185" s="205"/>
      <c r="G185" s="206"/>
      <c r="H185" s="207"/>
      <c r="I185" s="6"/>
    </row>
    <row r="186" s="9" customFormat="1">
      <c r="A186" s="1"/>
      <c r="B186" s="2"/>
      <c r="C186" s="2"/>
      <c r="D186" s="204"/>
      <c r="E186" s="204"/>
      <c r="F186" s="205"/>
      <c r="G186" s="206"/>
      <c r="H186" s="207"/>
      <c r="I186" s="6"/>
    </row>
    <row r="187" s="9" customFormat="1">
      <c r="A187" s="1"/>
      <c r="B187" s="2"/>
      <c r="C187" s="2"/>
      <c r="D187" s="204"/>
      <c r="E187" s="204"/>
      <c r="F187" s="205"/>
      <c r="G187" s="206"/>
      <c r="H187" s="207"/>
      <c r="I187" s="6"/>
    </row>
    <row r="188" s="9" customFormat="1">
      <c r="A188" s="1"/>
      <c r="B188" s="2"/>
      <c r="C188" s="2"/>
      <c r="D188" s="204"/>
      <c r="E188" s="204"/>
      <c r="F188" s="205"/>
      <c r="G188" s="206"/>
      <c r="H188" s="207"/>
      <c r="I188" s="6"/>
    </row>
    <row r="189" s="9" customFormat="1">
      <c r="A189" s="1"/>
      <c r="B189" s="2"/>
      <c r="C189" s="2"/>
      <c r="D189" s="204"/>
      <c r="E189" s="204"/>
      <c r="F189" s="205"/>
      <c r="G189" s="206"/>
      <c r="H189" s="207"/>
      <c r="I189" s="6"/>
    </row>
    <row r="190" s="9" customFormat="1">
      <c r="A190" s="1"/>
      <c r="B190" s="2"/>
      <c r="C190" s="2"/>
      <c r="D190" s="204"/>
      <c r="E190" s="204"/>
      <c r="F190" s="205"/>
      <c r="G190" s="206"/>
      <c r="H190" s="207"/>
      <c r="I190" s="6"/>
    </row>
    <row r="191" s="9" customFormat="1">
      <c r="A191" s="1"/>
      <c r="B191" s="2"/>
      <c r="C191" s="2"/>
      <c r="D191" s="204"/>
      <c r="E191" s="204"/>
      <c r="F191" s="205"/>
      <c r="G191" s="206"/>
      <c r="H191" s="207"/>
      <c r="I191" s="6"/>
    </row>
    <row r="192" s="9" customFormat="1">
      <c r="A192" s="1"/>
      <c r="B192" s="2"/>
      <c r="C192" s="2"/>
      <c r="D192" s="204"/>
      <c r="E192" s="204"/>
      <c r="F192" s="205"/>
      <c r="G192" s="206"/>
      <c r="H192" s="207"/>
      <c r="I192" s="6"/>
    </row>
    <row r="193" s="9" customFormat="1">
      <c r="A193" s="1"/>
      <c r="B193" s="2"/>
      <c r="C193" s="2"/>
      <c r="D193" s="204"/>
      <c r="E193" s="204"/>
      <c r="F193" s="205"/>
      <c r="G193" s="206"/>
      <c r="H193" s="207"/>
      <c r="I193" s="6"/>
    </row>
    <row r="194" s="9" customFormat="1">
      <c r="A194" s="1"/>
      <c r="B194" s="2"/>
      <c r="C194" s="2"/>
      <c r="D194" s="204"/>
      <c r="E194" s="204"/>
      <c r="F194" s="205"/>
      <c r="G194" s="206"/>
      <c r="H194" s="207"/>
      <c r="I194" s="6"/>
    </row>
    <row r="195" s="9" customFormat="1">
      <c r="A195" s="1"/>
      <c r="B195" s="2"/>
      <c r="C195" s="2"/>
      <c r="D195" s="204"/>
      <c r="E195" s="204"/>
      <c r="F195" s="205"/>
      <c r="G195" s="206"/>
      <c r="H195" s="207"/>
      <c r="I195" s="6"/>
    </row>
    <row r="196" s="9" customFormat="1">
      <c r="A196" s="1"/>
      <c r="B196" s="2"/>
      <c r="C196" s="2"/>
      <c r="D196" s="204"/>
      <c r="E196" s="204"/>
      <c r="F196" s="205"/>
      <c r="G196" s="206"/>
      <c r="H196" s="207"/>
      <c r="I196" s="6"/>
    </row>
    <row r="197" s="9" customFormat="1">
      <c r="A197" s="1"/>
      <c r="B197" s="2"/>
      <c r="C197" s="2"/>
      <c r="D197" s="204"/>
      <c r="E197" s="204"/>
      <c r="F197" s="205"/>
      <c r="G197" s="206"/>
      <c r="H197" s="207"/>
      <c r="I197" s="6"/>
    </row>
    <row r="198" s="9" customFormat="1">
      <c r="A198" s="1"/>
      <c r="B198" s="2"/>
      <c r="C198" s="2"/>
      <c r="D198" s="204"/>
      <c r="E198" s="204"/>
      <c r="F198" s="205"/>
      <c r="G198" s="206"/>
      <c r="H198" s="207"/>
      <c r="I198" s="6"/>
    </row>
    <row r="199" s="9" customFormat="1">
      <c r="A199" s="1"/>
      <c r="B199" s="2"/>
      <c r="C199" s="2"/>
      <c r="D199" s="204"/>
      <c r="E199" s="204"/>
      <c r="F199" s="205"/>
      <c r="G199" s="206"/>
      <c r="H199" s="207"/>
      <c r="I199" s="6"/>
    </row>
    <row r="200" s="9" customFormat="1">
      <c r="A200" s="1"/>
      <c r="B200" s="2"/>
      <c r="C200" s="2"/>
      <c r="D200" s="204"/>
      <c r="E200" s="204"/>
      <c r="F200" s="205"/>
      <c r="G200" s="206"/>
      <c r="H200" s="207"/>
      <c r="I200" s="6"/>
    </row>
    <row r="201" s="9" customFormat="1">
      <c r="A201" s="1"/>
      <c r="B201" s="2"/>
      <c r="C201" s="2"/>
      <c r="D201" s="204"/>
      <c r="E201" s="204"/>
      <c r="F201" s="205"/>
      <c r="G201" s="206"/>
      <c r="H201" s="207"/>
      <c r="I201" s="6"/>
    </row>
    <row r="202" s="9" customFormat="1">
      <c r="A202" s="1"/>
      <c r="B202" s="2"/>
      <c r="C202" s="2"/>
      <c r="D202" s="204"/>
      <c r="E202" s="204"/>
      <c r="F202" s="205"/>
      <c r="G202" s="206"/>
      <c r="H202" s="207"/>
      <c r="I202" s="6"/>
    </row>
    <row r="203" s="9" customFormat="1">
      <c r="A203" s="1"/>
      <c r="B203" s="2"/>
      <c r="C203" s="2"/>
      <c r="D203" s="204"/>
      <c r="E203" s="204"/>
      <c r="F203" s="205"/>
      <c r="G203" s="206"/>
      <c r="H203" s="207"/>
      <c r="I203" s="6"/>
    </row>
    <row r="204" s="9" customFormat="1">
      <c r="A204" s="1"/>
      <c r="B204" s="2"/>
      <c r="C204" s="2"/>
      <c r="D204" s="204"/>
      <c r="E204" s="204"/>
      <c r="F204" s="205"/>
      <c r="G204" s="206"/>
      <c r="H204" s="207"/>
      <c r="I204" s="6"/>
    </row>
    <row r="205" s="9" customFormat="1">
      <c r="A205" s="1"/>
      <c r="B205" s="2"/>
      <c r="C205" s="2"/>
      <c r="D205" s="204"/>
      <c r="E205" s="204"/>
      <c r="F205" s="205"/>
      <c r="G205" s="206"/>
      <c r="H205" s="207"/>
      <c r="I205" s="6"/>
    </row>
    <row r="206" s="9" customFormat="1">
      <c r="A206" s="1"/>
      <c r="B206" s="2"/>
      <c r="C206" s="2"/>
      <c r="D206" s="204"/>
      <c r="E206" s="204"/>
      <c r="F206" s="205"/>
      <c r="G206" s="206"/>
      <c r="H206" s="207"/>
      <c r="I206" s="6"/>
    </row>
    <row r="207" s="9" customFormat="1">
      <c r="A207" s="1"/>
      <c r="B207" s="2"/>
      <c r="C207" s="2"/>
      <c r="D207" s="204"/>
      <c r="E207" s="204"/>
      <c r="F207" s="205"/>
      <c r="G207" s="206"/>
      <c r="H207" s="207"/>
      <c r="I207" s="6"/>
    </row>
    <row r="208" s="9" customFormat="1">
      <c r="A208" s="1"/>
      <c r="B208" s="2"/>
      <c r="C208" s="2"/>
      <c r="D208" s="204"/>
      <c r="E208" s="204"/>
      <c r="F208" s="205"/>
      <c r="G208" s="206"/>
      <c r="H208" s="207"/>
      <c r="I208" s="6"/>
    </row>
    <row r="209" s="9" customFormat="1">
      <c r="A209" s="1"/>
      <c r="B209" s="2"/>
      <c r="C209" s="2"/>
      <c r="D209" s="204"/>
      <c r="E209" s="204"/>
      <c r="F209" s="205"/>
      <c r="G209" s="206"/>
      <c r="H209" s="207"/>
      <c r="I209" s="6"/>
    </row>
    <row r="210" s="9" customFormat="1">
      <c r="A210" s="1"/>
      <c r="B210" s="2"/>
      <c r="C210" s="2"/>
      <c r="D210" s="204"/>
      <c r="E210" s="204"/>
      <c r="F210" s="205"/>
      <c r="G210" s="206"/>
      <c r="H210" s="207"/>
      <c r="I210" s="6"/>
    </row>
    <row r="211" s="9" customFormat="1">
      <c r="A211" s="1"/>
      <c r="B211" s="2"/>
      <c r="C211" s="2"/>
      <c r="D211" s="204"/>
      <c r="E211" s="204"/>
      <c r="F211" s="205"/>
      <c r="G211" s="206"/>
      <c r="H211" s="207"/>
      <c r="I211" s="6"/>
    </row>
    <row r="212" s="9" customFormat="1">
      <c r="A212" s="1"/>
      <c r="B212" s="2"/>
      <c r="C212" s="2"/>
      <c r="D212" s="204"/>
      <c r="E212" s="204"/>
      <c r="F212" s="205"/>
      <c r="G212" s="206"/>
      <c r="H212" s="207"/>
      <c r="I212" s="6"/>
    </row>
    <row r="213" s="9" customFormat="1">
      <c r="A213" s="1"/>
      <c r="B213" s="2"/>
      <c r="C213" s="2"/>
      <c r="D213" s="204"/>
      <c r="E213" s="204"/>
      <c r="F213" s="205"/>
      <c r="G213" s="206"/>
      <c r="H213" s="207"/>
      <c r="I213" s="6"/>
    </row>
    <row r="214" s="9" customFormat="1">
      <c r="A214" s="1"/>
      <c r="B214" s="2"/>
      <c r="C214" s="2"/>
      <c r="D214" s="204"/>
      <c r="E214" s="204"/>
      <c r="F214" s="205"/>
      <c r="G214" s="206"/>
      <c r="H214" s="207"/>
      <c r="I214" s="6"/>
    </row>
    <row r="215" s="9" customFormat="1">
      <c r="A215" s="1"/>
      <c r="B215" s="2"/>
      <c r="C215" s="2"/>
      <c r="D215" s="204"/>
      <c r="E215" s="204"/>
      <c r="F215" s="205"/>
      <c r="G215" s="206"/>
      <c r="H215" s="207"/>
      <c r="I215" s="6"/>
    </row>
    <row r="216" s="9" customFormat="1">
      <c r="A216" s="1"/>
      <c r="B216" s="2"/>
      <c r="C216" s="2"/>
      <c r="D216" s="204"/>
      <c r="E216" s="204"/>
      <c r="F216" s="205"/>
      <c r="G216" s="206"/>
      <c r="H216" s="207"/>
      <c r="I216" s="6"/>
    </row>
    <row r="217" s="9" customFormat="1">
      <c r="A217" s="1"/>
      <c r="B217" s="2"/>
      <c r="C217" s="2"/>
      <c r="D217" s="204"/>
      <c r="E217" s="204"/>
      <c r="F217" s="205"/>
      <c r="G217" s="206"/>
      <c r="H217" s="207"/>
      <c r="I217" s="6"/>
    </row>
    <row r="218">
      <c r="D218" s="204"/>
      <c r="E218" s="204"/>
      <c r="F218" s="205"/>
      <c r="G218" s="206"/>
      <c r="H218" s="207"/>
    </row>
    <row r="219">
      <c r="A219" s="235"/>
      <c r="B219" s="235"/>
      <c r="C219" s="235"/>
      <c r="D219" s="204"/>
      <c r="E219" s="204"/>
      <c r="F219" s="205"/>
      <c r="G219" s="206"/>
      <c r="H219" s="207"/>
    </row>
    <row r="220">
      <c r="A220" s="235"/>
      <c r="B220" s="235"/>
      <c r="C220" s="235"/>
      <c r="D220" s="204"/>
      <c r="E220" s="204"/>
      <c r="F220" s="205"/>
      <c r="G220" s="206"/>
      <c r="H220" s="207"/>
    </row>
    <row r="221">
      <c r="A221" s="235"/>
      <c r="B221" s="235"/>
      <c r="C221" s="235"/>
      <c r="D221" s="204"/>
      <c r="E221" s="204"/>
      <c r="F221" s="205"/>
      <c r="G221" s="206"/>
      <c r="H221" s="207"/>
    </row>
    <row r="222">
      <c r="A222" s="235"/>
      <c r="B222" s="235"/>
      <c r="C222" s="235"/>
      <c r="D222" s="204"/>
      <c r="E222" s="204"/>
      <c r="F222" s="205"/>
      <c r="G222" s="206"/>
      <c r="H222" s="207"/>
    </row>
    <row r="223">
      <c r="A223" s="235"/>
      <c r="B223" s="235"/>
      <c r="C223" s="235"/>
      <c r="D223" s="204"/>
      <c r="E223" s="204"/>
      <c r="F223" s="205"/>
      <c r="G223" s="206"/>
      <c r="H223" s="207"/>
    </row>
    <row r="224">
      <c r="A224" s="235"/>
      <c r="B224" s="235"/>
      <c r="C224" s="235"/>
      <c r="D224" s="204"/>
      <c r="E224" s="204"/>
      <c r="F224" s="205"/>
      <c r="G224" s="206"/>
      <c r="H224" s="207"/>
    </row>
  </sheetData>
  <autoFilter ref="A5:I5"/>
  <mergeCells count="43">
    <mergeCell ref="A3:I3"/>
    <mergeCell ref="A7:B9"/>
    <mergeCell ref="A11:B21"/>
    <mergeCell ref="A23:B25"/>
    <mergeCell ref="A27:B28"/>
    <mergeCell ref="A31:B34"/>
    <mergeCell ref="A36:B38"/>
    <mergeCell ref="A41:B44"/>
    <mergeCell ref="A46:B48"/>
    <mergeCell ref="A50:B52"/>
    <mergeCell ref="A54:B56"/>
    <mergeCell ref="A58:B60"/>
    <mergeCell ref="A62:B64"/>
    <mergeCell ref="A66:B68"/>
    <mergeCell ref="A70:B72"/>
    <mergeCell ref="A74:B76"/>
    <mergeCell ref="A78:B81"/>
    <mergeCell ref="A83:B85"/>
    <mergeCell ref="A87:B93"/>
    <mergeCell ref="A95:B98"/>
    <mergeCell ref="A100:B102"/>
    <mergeCell ref="A104:B105"/>
    <mergeCell ref="A107:B109"/>
    <mergeCell ref="A111:B114"/>
    <mergeCell ref="A116:B118"/>
    <mergeCell ref="A120:B123"/>
    <mergeCell ref="A125:B126"/>
    <mergeCell ref="A128:B128"/>
    <mergeCell ref="A130:B131"/>
    <mergeCell ref="A133:B136"/>
    <mergeCell ref="A138:B140"/>
    <mergeCell ref="A141:C141"/>
    <mergeCell ref="A142:C142"/>
    <mergeCell ref="A143:C143"/>
    <mergeCell ref="A144:C144"/>
    <mergeCell ref="A145:B149"/>
    <mergeCell ref="A150:C150"/>
    <mergeCell ref="A151:C151"/>
    <mergeCell ref="A152:B157"/>
    <mergeCell ref="A160:H160"/>
    <mergeCell ref="A161:H161"/>
    <mergeCell ref="A166:C166"/>
    <mergeCell ref="A167:B170"/>
  </mergeCells>
  <printOptions headings="0" gridLines="0"/>
  <pageMargins left="0.39370078740157477" right="0.27559055118110237" top="0.31496062992125984" bottom="0.31496062992125984" header="0.19684999999999997" footer="0.19684999999999997"/>
  <pageSetup paperSize="9" scale="66" firstPageNumber="1" fitToWidth="1" fitToHeight="0" pageOrder="downThenOver" orientation="portrait" usePrinterDefaults="1" blackAndWhite="0" draft="0" cellComments="none" useFirstPageNumber="1" errors="displayed" horizontalDpi="65534" verticalDpi="65534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BSS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legotkina-nyu</cp:lastModifiedBy>
  <cp:revision>72</cp:revision>
  <dcterms:created xsi:type="dcterms:W3CDTF">2002-03-11T10:22:00Z</dcterms:created>
  <dcterms:modified xsi:type="dcterms:W3CDTF">2025-12-09T12:30:57Z</dcterms:modified>
  <cp:version>983040</cp:version>
</cp:coreProperties>
</file>