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по 29.11.24 вкл." sheetId="1" state="visible" r:id="rId1"/>
    <sheet name="Лист1" sheetId="2" state="hidden" r:id="rId2"/>
    <sheet name="Лист4" sheetId="3" state="hidden" r:id="rId3"/>
  </sheets>
  <definedNames>
    <definedName name="_xlnm._FilterDatabase" localSheetId="0" hidden="1">'по 29.11.24 вкл.'!$A$4:$T$83</definedName>
    <definedName name="Print_Titles" localSheetId="0">'по 29.11.24 вкл.'!$3:$4</definedName>
    <definedName name="_xlnm.Print_Area" localSheetId="0">'по 29.11.24 вкл.'!$A$1:$R$83</definedName>
    <definedName name="_xlnm._FilterDatabase" localSheetId="1" hidden="1">Лист1!$A$10:$C$171</definedName>
    <definedName name="XDO_?AMOUNT?">#REF!</definedName>
    <definedName name="XDO_?BANK_ACC_NUM?">#REF!</definedName>
    <definedName name="XDO_?BANK_ACCOUNT_NUM_OPO?">#REF!</definedName>
    <definedName name="XDO_?BCC_CODE?">#REF!</definedName>
    <definedName name="XDO_?BUDGET_NAME?">#REF!</definedName>
    <definedName name="XDO_?CHIEF_DEP_NAME?">#REF!</definedName>
    <definedName name="XDO_?CHIEF_DEP_POST?">#REF!</definedName>
    <definedName name="XDO_?CHIEF_NAME?">#REF!</definedName>
    <definedName name="XDO_?CHIEF_POST?">#REF!</definedName>
    <definedName name="XDO_?CLERK_NAME?">#REF!</definedName>
    <definedName name="XDO_?CLERK_PHONE?">#REF!</definedName>
    <definedName name="XDO_?CLERK_POST?">#REF!</definedName>
    <definedName name="XDO_?DOC_REG_NUMBER?">#REF!</definedName>
    <definedName name="XDO_?G_S1_D_C1?">#REF!</definedName>
    <definedName name="XDO_?G_S1_D_C2?">#REF!</definedName>
    <definedName name="XDO_?G_S1_D_C3?">#REF!</definedName>
    <definedName name="XDO_?G_S1_D_C4?">#REF!</definedName>
    <definedName name="XDO_?G_S1_D_C5?">#REF!</definedName>
    <definedName name="XDO_?G_S1_D_C6?">#REF!</definedName>
    <definedName name="XDO_?G_S1_D_C7?">#REF!</definedName>
    <definedName name="XDO_?G_S1_F_R4?">#REF!</definedName>
    <definedName name="XDO_?G_S1_F_R5?">#REF!</definedName>
    <definedName name="XDO_?G_S1_F_R6?">#REF!</definedName>
    <definedName name="XDO_?G_S1_GRF_C2?">#REF!</definedName>
    <definedName name="XDO_?G_S1_GRF_C4?">#REF!</definedName>
    <definedName name="XDO_?G_S1_GRF_C5?">#REF!</definedName>
    <definedName name="XDO_?G_S1_GRF_C6?">#REF!</definedName>
    <definedName name="XDO_?G_S2_D_C1?">#REF!</definedName>
    <definedName name="XDO_?G_S2_D_C2?">#REF!</definedName>
    <definedName name="XDO_?G_S2_D_C3?">#REF!</definedName>
    <definedName name="XDO_?G_S2_D_C4?">#REF!</definedName>
    <definedName name="XDO_?G_S2_D_C5?">#REF!</definedName>
    <definedName name="XDO_?G_S2_D_C6?">#REF!</definedName>
    <definedName name="XDO_?G_S2_D_C7?">#REF!</definedName>
    <definedName name="XDO_?G_S2_F_R4?">#REF!</definedName>
    <definedName name="XDO_?G_S2_F_R5?">#REF!</definedName>
    <definedName name="XDO_?G_S2_F_R6?">#REF!</definedName>
    <definedName name="XDO_?G_S2_GRF_C2?">#REF!</definedName>
    <definedName name="XDO_?G_S2_GRF_C4?">#REF!</definedName>
    <definedName name="XDO_?G_S2_GRF_C5?">#REF!</definedName>
    <definedName name="XDO_?G_S2_GRF_C6?">#REF!</definedName>
    <definedName name="XDO_?G_S3_D_C1?">#REF!</definedName>
    <definedName name="XDO_?G_S3_D_C2?">#REF!</definedName>
    <definedName name="XDO_?G_S3_D_C3?">#REF!</definedName>
    <definedName name="XDO_?G_S3_D_C4?">#REF!</definedName>
    <definedName name="XDO_?G_S3_D_C5?">#REF!</definedName>
    <definedName name="XDO_?G_S3_D_C6?">#REF!</definedName>
    <definedName name="XDO_?G_S3_D_C7?">#REF!</definedName>
    <definedName name="XDO_?G_S3_F_R4?">#REF!</definedName>
    <definedName name="XDO_?G_S3_F_R5?">#REF!</definedName>
    <definedName name="XDO_?G_S3_F_R6?">#REF!</definedName>
    <definedName name="XDO_?G_S3_GRF_C2?">#REF!</definedName>
    <definedName name="XDO_?G_S3_GRF_C4?">#REF!</definedName>
    <definedName name="XDO_?G_S3_GRF_C5?">#REF!</definedName>
    <definedName name="XDO_?G_S3_GRF_C6?">#REF!</definedName>
    <definedName name="XDO_?H_BS_UFK?">#REF!</definedName>
    <definedName name="XDO_?H_BUDGET_NAME?">#REF!</definedName>
    <definedName name="XDO_?H_EXECUTOR?">#REF!</definedName>
    <definedName name="XDO_?H_FO_NAME?">#REF!</definedName>
    <definedName name="XDO_?H_LAST_REPORT_DATE?">#REF!</definedName>
    <definedName name="XDO_?H_OKPO?">#REF!</definedName>
    <definedName name="XDO_?H_REPORT_DATE?">#REF!</definedName>
    <definedName name="XDO_?H_REPORT_DATE_TEXT?">#REF!</definedName>
    <definedName name="XDO_?H_REPORT_NUMBER?">#REF!</definedName>
    <definedName name="XDO_?H_TOFK_CODE?">#REF!</definedName>
    <definedName name="XDO_?H_TOFK_NAME?">#REF!</definedName>
    <definedName name="XDO_?OKATO?">#REF!</definedName>
    <definedName name="XDO_?OKPO?">#REF!</definedName>
    <definedName name="XDO_?OPER_SIGNATURE5?">#REF!</definedName>
    <definedName name="XDO_?OPER_SIGNATURE6?">#REF!</definedName>
    <definedName name="XDO_?OPER_SIGNATURE7?">#REF!</definedName>
    <definedName name="XDO_?OPER_SIGNATURE8?">#REF!</definedName>
    <definedName name="XDO_?PP_DATE?">#REF!</definedName>
    <definedName name="XDO_?PP_NUM?">#REF!</definedName>
    <definedName name="XDO_?RECEIVER_INN?">#REF!</definedName>
    <definedName name="XDO_?RECEIVER_KPP?">#REF!</definedName>
    <definedName name="XDO_?RECEIVER_TOFK_NAME?">#REF!</definedName>
    <definedName name="XDO_?REPORT_DATE?">#REF!</definedName>
    <definedName name="XDO_?REPORT_DATE_1?">#REF!</definedName>
    <definedName name="XDO_?REPORT_DATE_2?">#REF!</definedName>
    <definedName name="XDO_?SUBS_CODE?">#REF!</definedName>
    <definedName name="XDO_?TOFK_CODE?">#REF!</definedName>
    <definedName name="XDO_?TOFK_CODE_OP?">#REF!</definedName>
    <definedName name="XDO_?TOFK_NAME?">#REF!</definedName>
    <definedName name="XDO_?TOFK_NAME_OP?">#REF!</definedName>
    <definedName name="XDO_?TOFK_NAME2?">#REF!</definedName>
    <definedName name="XDO_?TOT_AMOUNT?">#REF!</definedName>
    <definedName name="XDO_?USER_DEPARTMENT?">#REF!</definedName>
    <definedName name="XDO_?USER_DEPARTMENT2?">#REF!</definedName>
    <definedName name="XDO_GROUP_?LINE?">#REF!</definedName>
    <definedName name="XDO_GROUP_?LINE_G_S1_D?">#REF!</definedName>
    <definedName name="XDO_GROUP_?LINE_G_S1_D_B?">#REF!</definedName>
    <definedName name="XDO_GROUP_?LINE_G_S1_GRF?">#REF!</definedName>
    <definedName name="XDO_GROUP_?LINE_G_S2_D?">#REF!</definedName>
    <definedName name="XDO_GROUP_?LINE_G_S2_D_B?">#REF!</definedName>
    <definedName name="XDO_GROUP_?LINE_G_S2_GRF?">#REF!</definedName>
    <definedName name="XDO_GROUP_?LINE_G_S3_D?">#REF!</definedName>
    <definedName name="XDO_GROUP_?LINE_G_S3_D_B?">#REF!</definedName>
    <definedName name="XDO_GROUP_?LINE_G_S3_GRF?">#REF!</definedName>
    <definedName name="XDO_GROUP_?NULL_1?">#REF!</definedName>
    <definedName name="XDO_GROUP_?NULL_10?">#REF!</definedName>
    <definedName name="XDO_GROUP_?NULL_11?">#REF!</definedName>
    <definedName name="XDO_GROUP_?NULL_12?">#REF!</definedName>
    <definedName name="XDO_GROUP_?NULL_3?">#REF!</definedName>
    <definedName name="XDO_GROUP_?NULL_4?">#REF!</definedName>
    <definedName name="XDO_GROUP_?NULL_6?">#REF!</definedName>
    <definedName name="XDO_GROUP_?NULL_7?">#REF!</definedName>
    <definedName name="XDO_GROUP_?NULL_9?">#REF!</definedName>
    <definedName name="о">#REF!</definedName>
    <definedName name="оля">#REF!</definedName>
    <definedName name="_xlnm._FilterDatabase" localSheetId="0" hidden="1">'по 29.11.24 вкл.'!$A$4:$T$83</definedName>
    <definedName name="_xlnm._FilterDatabase" localSheetId="1" hidden="1">Лист1!$A$10:$C$171</definedName>
  </definedNames>
  <calcPr/>
</workbook>
</file>

<file path=xl/sharedStrings.xml><?xml version="1.0" encoding="utf-8"?>
<sst xmlns="http://schemas.openxmlformats.org/spreadsheetml/2006/main" count="365" uniqueCount="365">
  <si>
    <r>
      <t xml:space="preserve">Оперативный анализ  поступления доходов бюджета города Перми в 2024 году</t>
    </r>
    <r>
      <rPr>
        <sz val="16"/>
        <rFont val="Times New Roman"/>
      </rPr>
      <t xml:space="preserve"> </t>
    </r>
  </si>
  <si>
    <t xml:space="preserve">тыс. руб.</t>
  </si>
  <si>
    <t xml:space="preserve">Код адм.</t>
  </si>
  <si>
    <t xml:space="preserve">Администраторы, кураторы доходов    </t>
  </si>
  <si>
    <t xml:space="preserve">Код вида доходов</t>
  </si>
  <si>
    <t xml:space="preserve">Вид дохода</t>
  </si>
  <si>
    <t xml:space="preserve">Факт с нач. 2023 года на 01.12.2023 вкл. (в соп.усл.с 2024г)</t>
  </si>
  <si>
    <t xml:space="preserve">ПЛАН на 2024 год </t>
  </si>
  <si>
    <t xml:space="preserve">ФАКТ 2024 года</t>
  </si>
  <si>
    <t>ОТКЛОНЕНИЕ</t>
  </si>
  <si>
    <t xml:space="preserve">% факт 2024г./ факт 2023г.</t>
  </si>
  <si>
    <t xml:space="preserve">Исполн. плана месяца</t>
  </si>
  <si>
    <t xml:space="preserve">Исполн. плана отч. периода</t>
  </si>
  <si>
    <t xml:space="preserve">Исполн. плана года</t>
  </si>
  <si>
    <t xml:space="preserve">2024 год              </t>
  </si>
  <si>
    <t xml:space="preserve">Январь - Ноябрь</t>
  </si>
  <si>
    <t>Ноябрь</t>
  </si>
  <si>
    <t xml:space="preserve">с нач. года на 01.12.2024 (по 29.11.2024 вкл.)</t>
  </si>
  <si>
    <t xml:space="preserve">факта 2024 года от факта 2023 года</t>
  </si>
  <si>
    <t xml:space="preserve">факта отч.пер. от плана отч.пер.</t>
  </si>
  <si>
    <t xml:space="preserve">факта 2024г.                от плана 2024г.</t>
  </si>
  <si>
    <t xml:space="preserve">факта за ноябрь от плана ноября</t>
  </si>
  <si>
    <t xml:space="preserve">НАЛОГОВЫЕ ДОХОДЫ</t>
  </si>
  <si>
    <t>182</t>
  </si>
  <si>
    <t>ДЭиП</t>
  </si>
  <si>
    <t xml:space="preserve">1 01 02000 01 0000 110</t>
  </si>
  <si>
    <t>НДФЛ</t>
  </si>
  <si>
    <t>ДДиБ</t>
  </si>
  <si>
    <t xml:space="preserve">1 03 02000 01 0000 110</t>
  </si>
  <si>
    <t xml:space="preserve">Акцизы по подакцизным товарам</t>
  </si>
  <si>
    <t xml:space="preserve">1 05 01000 01 0000 110</t>
  </si>
  <si>
    <t>УСН</t>
  </si>
  <si>
    <t xml:space="preserve">1 05 02000 02 0000 110</t>
  </si>
  <si>
    <t>ЕНВД</t>
  </si>
  <si>
    <t xml:space="preserve">1 05 03000 01 0000 110</t>
  </si>
  <si>
    <t xml:space="preserve">Единый сельскохозяйственный налог</t>
  </si>
  <si>
    <t xml:space="preserve">1 05 04000 01 0000 110</t>
  </si>
  <si>
    <t xml:space="preserve">Налог, взимаемый в связи с применением патентной системы н/о</t>
  </si>
  <si>
    <t>ДЗО</t>
  </si>
  <si>
    <t xml:space="preserve">1 06 01020 04 0000 110</t>
  </si>
  <si>
    <t xml:space="preserve">Налог на имущество физических лиц</t>
  </si>
  <si>
    <t xml:space="preserve">1 06 06000 00 0000 110</t>
  </si>
  <si>
    <t xml:space="preserve">Земельный налог </t>
  </si>
  <si>
    <t>ДОБ</t>
  </si>
  <si>
    <t xml:space="preserve">1 08 03010 01 0000 110</t>
  </si>
  <si>
    <t xml:space="preserve">Государственная пошлина (мировые судьи)</t>
  </si>
  <si>
    <t xml:space="preserve">1 09 00000 00 0000 000</t>
  </si>
  <si>
    <t xml:space="preserve">Задолженность по отмененным налогам</t>
  </si>
  <si>
    <t xml:space="preserve">ИТОГО ПО АДМИНИСТРАТОРУ</t>
  </si>
  <si>
    <t>096</t>
  </si>
  <si>
    <t>ДФ</t>
  </si>
  <si>
    <t xml:space="preserve">108 07130 01 0000 110</t>
  </si>
  <si>
    <t xml:space="preserve">Госпошлина за регистрацию СМИ</t>
  </si>
  <si>
    <t>318</t>
  </si>
  <si>
    <t xml:space="preserve">108 07110, 108 02020</t>
  </si>
  <si>
    <t xml:space="preserve">Госпошлина за гос. регистрацию общ. объединений.</t>
  </si>
  <si>
    <t>944</t>
  </si>
  <si>
    <t xml:space="preserve">108 07173 01 0000 110</t>
  </si>
  <si>
    <t xml:space="preserve">Госпошлина за выдачу спец. разрешения (опасн., тяжеловесн., крупногабар. груз)</t>
  </si>
  <si>
    <t>951</t>
  </si>
  <si>
    <t xml:space="preserve">108 07150 01 0000 110</t>
  </si>
  <si>
    <t xml:space="preserve">Госпошлина за выдачу разрешения на установку РК</t>
  </si>
  <si>
    <t xml:space="preserve">НЕНАЛОГОВЫЕ ДОХОДЫ</t>
  </si>
  <si>
    <t xml:space="preserve">111 05092 04 0000 120</t>
  </si>
  <si>
    <t xml:space="preserve">Доходы от предоставления на платной основе парковок</t>
  </si>
  <si>
    <t xml:space="preserve">111 07014 04 0000 120</t>
  </si>
  <si>
    <t xml:space="preserve">Доходы от перечисления части прибыли МУП</t>
  </si>
  <si>
    <t xml:space="preserve">116 00000 00 0000 000</t>
  </si>
  <si>
    <t xml:space="preserve">Штрафы, санкции, возмещение ущерба</t>
  </si>
  <si>
    <t xml:space="preserve">111 09080 04 1000 120, 117 05040 04 1000 180</t>
  </si>
  <si>
    <t xml:space="preserve">Плата по договорам на размещение рекламных конструкций</t>
  </si>
  <si>
    <t xml:space="preserve">111 09080 04 2000 120,  117 05040 04 2000 180</t>
  </si>
  <si>
    <t xml:space="preserve">Плата за размещение НТО</t>
  </si>
  <si>
    <t>163</t>
  </si>
  <si>
    <t>ДИО</t>
  </si>
  <si>
    <t xml:space="preserve">111 01040 04 0000 120</t>
  </si>
  <si>
    <t xml:space="preserve">Дивиденды по акциям</t>
  </si>
  <si>
    <t xml:space="preserve">111 05074 04 0000 120</t>
  </si>
  <si>
    <t xml:space="preserve">Доходы от сдачи в аренду имущества казны</t>
  </si>
  <si>
    <t xml:space="preserve">111 09044 04 0000 120</t>
  </si>
  <si>
    <t xml:space="preserve">Прочие поступления от использования имущества</t>
  </si>
  <si>
    <t xml:space="preserve">114 13 040 04 0000 410 (114 02043 04 0000 410)</t>
  </si>
  <si>
    <t xml:space="preserve">Доходы  от приватизации мун. имущества, в т.ч.: </t>
  </si>
  <si>
    <t xml:space="preserve">114 13 040 04 1000 410 (114 02043 04 1000 410)</t>
  </si>
  <si>
    <t xml:space="preserve">178-ФЗ </t>
  </si>
  <si>
    <t xml:space="preserve">114 13 040 04 2000 410 (114 02043 04 2000 410)</t>
  </si>
  <si>
    <t xml:space="preserve">НДС по 178-ФЗ</t>
  </si>
  <si>
    <t xml:space="preserve">114 13 040 04 3000 410 (114 02043 04 3000 410)</t>
  </si>
  <si>
    <t>159-ФЗ</t>
  </si>
  <si>
    <t>992</t>
  </si>
  <si>
    <t xml:space="preserve">111 05012 04 1000 120</t>
  </si>
  <si>
    <t xml:space="preserve">Арендная плата за земельные участки, гос. собственность на которые не разграничена</t>
  </si>
  <si>
    <t xml:space="preserve">111 0501204 1020 120,  111 0502404 1020 120</t>
  </si>
  <si>
    <t xml:space="preserve">Средства от продажи права на заключение договоров аренды </t>
  </si>
  <si>
    <t xml:space="preserve">111 05024 04 1000 120</t>
  </si>
  <si>
    <t xml:space="preserve">Арендная плата за земельные участки, находящиеся в собственности городских округов </t>
  </si>
  <si>
    <t xml:space="preserve">111 05300 00 0000 120</t>
  </si>
  <si>
    <t xml:space="preserve">Плата по соглашениям об установлении сервитута в отношении земельных участков</t>
  </si>
  <si>
    <t xml:space="preserve">111 05400 00 0000 120</t>
  </si>
  <si>
    <t xml:space="preserve">Плата за публичный сервитут</t>
  </si>
  <si>
    <t xml:space="preserve">114 06012 04 0000 430</t>
  </si>
  <si>
    <t xml:space="preserve">Доходы от продажи земельных участков, государственная собственность на которые не разграничена </t>
  </si>
  <si>
    <t xml:space="preserve">114 06024 04 0000 430</t>
  </si>
  <si>
    <t xml:space="preserve">Доходы от продажи земельных участков, находящихся в собственности городских округов</t>
  </si>
  <si>
    <t xml:space="preserve">114 06312 04 0000 430</t>
  </si>
  <si>
    <t xml:space="preserve">Плата за увеличение площади земельных участков в результате перераспределения </t>
  </si>
  <si>
    <t xml:space="preserve">114 06324 04 0000 430</t>
  </si>
  <si>
    <t xml:space="preserve">Плата за увеличение площади земельных участков в результате перераспределения, находящихся в собственности городских округов</t>
  </si>
  <si>
    <t xml:space="preserve">117 05040 04 0000 180,  111 09044 04 0000 120</t>
  </si>
  <si>
    <t xml:space="preserve">Плата за фактическое пользование</t>
  </si>
  <si>
    <t>940</t>
  </si>
  <si>
    <t xml:space="preserve">МУ ДЖКХ</t>
  </si>
  <si>
    <t>945</t>
  </si>
  <si>
    <t>ДТ</t>
  </si>
  <si>
    <t xml:space="preserve">113 02000 04 0010 130</t>
  </si>
  <si>
    <t xml:space="preserve">Доходы от компенсации затрат государства (лпд )</t>
  </si>
  <si>
    <t xml:space="preserve">113 02000 04 0015 130</t>
  </si>
  <si>
    <t xml:space="preserve">Доходы от компенсации затрат государства (епд)</t>
  </si>
  <si>
    <t xml:space="preserve">113 02000 04 0020 130</t>
  </si>
  <si>
    <t xml:space="preserve">Доходы от компенсации затрат государства (плата за проезд)</t>
  </si>
  <si>
    <t xml:space="preserve">113 02994 04 0030 130</t>
  </si>
  <si>
    <t xml:space="preserve">Доходы от компенсации затрат государства (транспортные карты)</t>
  </si>
  <si>
    <t>УЖО</t>
  </si>
  <si>
    <t xml:space="preserve">1 11 09044 04 0000 120</t>
  </si>
  <si>
    <t xml:space="preserve">Плата за найм</t>
  </si>
  <si>
    <t xml:space="preserve">1 14 01040 04 0000 410</t>
  </si>
  <si>
    <t xml:space="preserve">Доходы от продажи квартир</t>
  </si>
  <si>
    <t xml:space="preserve">915, 048</t>
  </si>
  <si>
    <t>Уэкол.</t>
  </si>
  <si>
    <t xml:space="preserve">112 00000 00 0000 120</t>
  </si>
  <si>
    <t xml:space="preserve">Платежи при пользовании природными ресурсами</t>
  </si>
  <si>
    <t xml:space="preserve">117 05040 04 3000 180</t>
  </si>
  <si>
    <t xml:space="preserve">Восстановительная стоимость зеленых насаждений</t>
  </si>
  <si>
    <t xml:space="preserve">Иные администр.</t>
  </si>
  <si>
    <t xml:space="preserve">111 05000 04 0000 120</t>
  </si>
  <si>
    <t xml:space="preserve">Доходы от сдачи в аренду объектов нежилого фонда</t>
  </si>
  <si>
    <t xml:space="preserve">Плата по соглашениям об установлении сервитута </t>
  </si>
  <si>
    <t xml:space="preserve">113 00000 04 0000 130</t>
  </si>
  <si>
    <t xml:space="preserve">Доходы от оказания платных услуг и компенсации затрат государства</t>
  </si>
  <si>
    <t xml:space="preserve">117 01040 04 0000 180</t>
  </si>
  <si>
    <t xml:space="preserve">Невыясненные поступления</t>
  </si>
  <si>
    <t xml:space="preserve">11705,  11109,  11402</t>
  </si>
  <si>
    <t xml:space="preserve">Прочие неналоговые поступления</t>
  </si>
  <si>
    <t xml:space="preserve">117 15020 04 0000 180</t>
  </si>
  <si>
    <t xml:space="preserve">Инициативные платежи</t>
  </si>
  <si>
    <t xml:space="preserve">ИТОГО ПО ИНЫМ АДМИНИСТРАТОРАМ</t>
  </si>
  <si>
    <t xml:space="preserve">ИТОГО НАЛОГОВЫХ И НЕНАЛОГОВЫХ ДОХОДОВ </t>
  </si>
  <si>
    <t xml:space="preserve">БЕЗВОЗМЕЗДНЫЕ ПОСТУПЛЕНИЯ</t>
  </si>
  <si>
    <t xml:space="preserve">202 10000 00 0000 000</t>
  </si>
  <si>
    <t xml:space="preserve">Дотации бюджетам субъектов Российской Федерации и муниципальных образований</t>
  </si>
  <si>
    <t xml:space="preserve">202 20000 00 0000 000</t>
  </si>
  <si>
    <t xml:space="preserve">Субсидии от других бюджетов бюджетной системы РФ   *)      </t>
  </si>
  <si>
    <t xml:space="preserve">202 30000 00 0000 000</t>
  </si>
  <si>
    <t xml:space="preserve">Субвенции от других бюджетов бюджетной системы РФ *)    </t>
  </si>
  <si>
    <t xml:space="preserve">202 40000 00 0000 000</t>
  </si>
  <si>
    <t xml:space="preserve">Иные межбюджетные трансферты  *)</t>
  </si>
  <si>
    <t xml:space="preserve">203 04099 04 0 000 150</t>
  </si>
  <si>
    <t xml:space="preserve">Прочие безвозмездные поступления от государственных (муниципальных) организаций в бюджеты городских округов</t>
  </si>
  <si>
    <t xml:space="preserve">207 04050 04 0000 150</t>
  </si>
  <si>
    <t xml:space="preserve">Прочие безвозмездные поступления в бюджеты городских округов</t>
  </si>
  <si>
    <t xml:space="preserve">208 04000 04 0000 150</t>
  </si>
  <si>
    <t xml:space="preserve"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</si>
  <si>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218 04000 00 0000 000</t>
  </si>
  <si>
    <t xml:space="preserve">Доходы бюджетов городских округов от возврата бюджетными и автономными учреждениями остатков субсидий прошлых лет</t>
  </si>
  <si>
    <t xml:space="preserve">219 04000 00 0000 000</t>
  </si>
  <si>
    <t xml:space="preserve">Возврат остатков субсидий, субвенций прошлых лет</t>
  </si>
  <si>
    <t xml:space="preserve">ВСЕГО ДОХОДОВ </t>
  </si>
  <si>
    <t xml:space="preserve">*)   Примечание: уточненный план по субвенциям, субсидиям и иным межбюджетным трансфертам на текущую дату </t>
  </si>
  <si>
    <t xml:space="preserve">ДФ г.Перми</t>
  </si>
  <si>
    <t xml:space="preserve">(наименование органа, исполняющего бюджет)</t>
  </si>
  <si>
    <t xml:space="preserve">за период с 01.09.2024 по 05.09.2024 г.</t>
  </si>
  <si>
    <t xml:space="preserve">Дата печати: 06.09.2024</t>
  </si>
  <si>
    <t xml:space="preserve">Бюджет: Бюджет города Перми</t>
  </si>
  <si>
    <t xml:space="preserve">Единица измерения тыс. руб.</t>
  </si>
  <si>
    <t xml:space="preserve">Гл. администратор</t>
  </si>
  <si>
    <t>КВД</t>
  </si>
  <si>
    <t xml:space="preserve">Остаток зачислений 2024 год</t>
  </si>
  <si>
    <t xml:space="preserve">1 01 02 010 01 1000 110</t>
  </si>
  <si>
    <t xml:space="preserve">1 01 02 010 01 3000 110</t>
  </si>
  <si>
    <t xml:space="preserve">1 01 02 020 01 1000 110</t>
  </si>
  <si>
    <t xml:space="preserve">1 01 02 020 01 3000 110</t>
  </si>
  <si>
    <t xml:space="preserve">1 01 02 030 01 1000 110</t>
  </si>
  <si>
    <t xml:space="preserve">1 01 02 030 01 3000 110</t>
  </si>
  <si>
    <t xml:space="preserve">1 01 02 040 01 1000 110</t>
  </si>
  <si>
    <t xml:space="preserve">1 01 02 080 01 1000 110</t>
  </si>
  <si>
    <t xml:space="preserve">1 01 02 130 01 1000 110</t>
  </si>
  <si>
    <t xml:space="preserve">1 01 02 140 01 1000 110</t>
  </si>
  <si>
    <t xml:space="preserve">1 03 02 231 01 0000 110</t>
  </si>
  <si>
    <t xml:space="preserve">1 03 02 241 01 0000 110</t>
  </si>
  <si>
    <t xml:space="preserve">1 03 02 251 01 0000 110</t>
  </si>
  <si>
    <t xml:space="preserve">1 05 01 011 01 1000 110</t>
  </si>
  <si>
    <t xml:space="preserve">1 05 01 011 01 3000 110</t>
  </si>
  <si>
    <t xml:space="preserve">1 05 01 021 01 1000 110</t>
  </si>
  <si>
    <t xml:space="preserve">1 05 01 021 01 3000 110</t>
  </si>
  <si>
    <t xml:space="preserve">1 05 02 010 02 1000 110</t>
  </si>
  <si>
    <t xml:space="preserve">1 05 02 010 02 3000 110</t>
  </si>
  <si>
    <t xml:space="preserve">1 05 04 010 02 1000 110</t>
  </si>
  <si>
    <t xml:space="preserve">1 06 01 020 04 1000 110</t>
  </si>
  <si>
    <t xml:space="preserve">1 06 06 032 04 1000 110</t>
  </si>
  <si>
    <t xml:space="preserve">1 06 06 042 04 1000 110</t>
  </si>
  <si>
    <t xml:space="preserve">1 08 03 010 01 1050 110</t>
  </si>
  <si>
    <t xml:space="preserve">1 08 03 010 01 1060 110</t>
  </si>
  <si>
    <t xml:space="preserve">1 08 07 110 01 0103 110</t>
  </si>
  <si>
    <t xml:space="preserve">1 08 07 150 01 0000 110</t>
  </si>
  <si>
    <t xml:space="preserve">1 11 05 012 04 1000 120</t>
  </si>
  <si>
    <t xml:space="preserve">1 11 05 012 04 1020 120</t>
  </si>
  <si>
    <t xml:space="preserve">1 11 05 024 04 1000 120</t>
  </si>
  <si>
    <t xml:space="preserve">1 11 05 074 04 1000 120</t>
  </si>
  <si>
    <t xml:space="preserve">1 11 05 092 04 0000 120</t>
  </si>
  <si>
    <t xml:space="preserve">1 11 05 312 04 1000 120</t>
  </si>
  <si>
    <t xml:space="preserve">1 11 05 324 04 1000 120</t>
  </si>
  <si>
    <t xml:space="preserve">1 11 09 044 04 0000 120</t>
  </si>
  <si>
    <t>991</t>
  </si>
  <si>
    <t xml:space="preserve">1 11 09 080 04 1000 120</t>
  </si>
  <si>
    <t xml:space="preserve">1 11 09 080 04 2000 120</t>
  </si>
  <si>
    <t>048</t>
  </si>
  <si>
    <t xml:space="preserve">1 12 01 010 01 6000 120</t>
  </si>
  <si>
    <t xml:space="preserve">1 12 01 041 01 6000 120</t>
  </si>
  <si>
    <t>915</t>
  </si>
  <si>
    <t xml:space="preserve">1 12 04 042 04 0000 120</t>
  </si>
  <si>
    <t>903</t>
  </si>
  <si>
    <t xml:space="preserve">1 13 01 994 04 0020 130</t>
  </si>
  <si>
    <t>975</t>
  </si>
  <si>
    <t xml:space="preserve">1 13 02 064 04 0000 130</t>
  </si>
  <si>
    <t xml:space="preserve">1 13 02 994 04 0010 130</t>
  </si>
  <si>
    <t xml:space="preserve">1 13 02 994 04 0015 130</t>
  </si>
  <si>
    <t xml:space="preserve">1 13 02 994 04 0020 130</t>
  </si>
  <si>
    <t xml:space="preserve">1 13 02 994 04 0030 130</t>
  </si>
  <si>
    <t>924</t>
  </si>
  <si>
    <t>930</t>
  </si>
  <si>
    <t>933</t>
  </si>
  <si>
    <t>942</t>
  </si>
  <si>
    <t>985</t>
  </si>
  <si>
    <t xml:space="preserve">1 14 02 042 04 0000 440</t>
  </si>
  <si>
    <t xml:space="preserve">1 14 06 012 04 0000 430</t>
  </si>
  <si>
    <t xml:space="preserve">1 14 06 312 04 0000 430</t>
  </si>
  <si>
    <t xml:space="preserve">1 14 13 040 04 1000 410</t>
  </si>
  <si>
    <t xml:space="preserve">1 14 13 040 04 3000 410</t>
  </si>
  <si>
    <t>811</t>
  </si>
  <si>
    <t xml:space="preserve">1 16 01 053 01 0035 140</t>
  </si>
  <si>
    <t>886</t>
  </si>
  <si>
    <t xml:space="preserve">1 16 01 053 01 0059 140</t>
  </si>
  <si>
    <t xml:space="preserve">1 16 01 053 01 9000 140</t>
  </si>
  <si>
    <t xml:space="preserve">1 16 01 063 01 0008 140</t>
  </si>
  <si>
    <t xml:space="preserve">1 16 01 063 01 0009 140</t>
  </si>
  <si>
    <t xml:space="preserve">1 16 01 063 01 0101 140</t>
  </si>
  <si>
    <t xml:space="preserve">1 16 01 063 01 9000 140</t>
  </si>
  <si>
    <t xml:space="preserve">1 16 01 073 01 0017 140</t>
  </si>
  <si>
    <t xml:space="preserve">1 16 01 073 01 0019 140</t>
  </si>
  <si>
    <t xml:space="preserve">1 16 01 073 01 0027 140</t>
  </si>
  <si>
    <t xml:space="preserve">1 16 01 073 01 9000 140</t>
  </si>
  <si>
    <t xml:space="preserve">1 16 01 143 01 0002 140</t>
  </si>
  <si>
    <t>843</t>
  </si>
  <si>
    <t xml:space="preserve">1 16 01 143 01 9000 140</t>
  </si>
  <si>
    <t xml:space="preserve">1 16 01 153 01 0005 140</t>
  </si>
  <si>
    <t xml:space="preserve">1 16 01 153 01 0006 140</t>
  </si>
  <si>
    <t xml:space="preserve">1 16 01 173 01 0008 140</t>
  </si>
  <si>
    <t xml:space="preserve">1 16 01 173 01 9000 140</t>
  </si>
  <si>
    <t xml:space="preserve">1 16 01 183 01 0000 140</t>
  </si>
  <si>
    <t xml:space="preserve">1 16 01 193 01 0005 140</t>
  </si>
  <si>
    <t xml:space="preserve">1 16 01 193 01 0007 140</t>
  </si>
  <si>
    <t xml:space="preserve">1 16 01 193 01 0013 140</t>
  </si>
  <si>
    <t xml:space="preserve">1 16 01 193 01 9000 140</t>
  </si>
  <si>
    <t xml:space="preserve">1 16 01 203 01 0021 140</t>
  </si>
  <si>
    <t xml:space="preserve">1 16 01 203 01 9000 140</t>
  </si>
  <si>
    <t>815</t>
  </si>
  <si>
    <t>864</t>
  </si>
  <si>
    <t>931</t>
  </si>
  <si>
    <t xml:space="preserve">1 16 01 204 01 0000 140</t>
  </si>
  <si>
    <t>932</t>
  </si>
  <si>
    <t>934</t>
  </si>
  <si>
    <t>936</t>
  </si>
  <si>
    <t xml:space="preserve">1 16 01 333 01 0012 140</t>
  </si>
  <si>
    <t xml:space="preserve">1 16 01 333 01 0016 140</t>
  </si>
  <si>
    <t xml:space="preserve">1 16 02 020 02 0000 140</t>
  </si>
  <si>
    <t>935</t>
  </si>
  <si>
    <t>950</t>
  </si>
  <si>
    <t xml:space="preserve">1 16 07 010 04 0000 140</t>
  </si>
  <si>
    <t xml:space="preserve">1 16 07 090 04 1120 140</t>
  </si>
  <si>
    <t xml:space="preserve">1 16 07 090 04 1123 140</t>
  </si>
  <si>
    <t xml:space="preserve">1 16 07 090 04 1240 140</t>
  </si>
  <si>
    <t xml:space="preserve">1 16 07 090 04 1700 140</t>
  </si>
  <si>
    <t xml:space="preserve">1 16 07 090 04 3000 140</t>
  </si>
  <si>
    <t xml:space="preserve">1 16 07 090 04 9000 140</t>
  </si>
  <si>
    <t xml:space="preserve">1 16 10 031 04 0000 140</t>
  </si>
  <si>
    <t>188</t>
  </si>
  <si>
    <t xml:space="preserve">1 16 10 123 01 0041 140</t>
  </si>
  <si>
    <t>498</t>
  </si>
  <si>
    <t xml:space="preserve">1 16 10 123 01 1120 140</t>
  </si>
  <si>
    <t xml:space="preserve">1 16 10 123 01 9000 140</t>
  </si>
  <si>
    <t xml:space="preserve">1 16 11 030 01 0000 140</t>
  </si>
  <si>
    <t>076</t>
  </si>
  <si>
    <t xml:space="preserve">1 16 11 050 01 0000 140</t>
  </si>
  <si>
    <t>816</t>
  </si>
  <si>
    <t>902</t>
  </si>
  <si>
    <t xml:space="preserve">1 17 01 040 04 0000 180</t>
  </si>
  <si>
    <t xml:space="preserve">1 17 05 040 04 3000 180</t>
  </si>
  <si>
    <t xml:space="preserve">1 17 05 040 04 9000 180</t>
  </si>
  <si>
    <t>964</t>
  </si>
  <si>
    <t xml:space="preserve">2 02 29 999 04 0000 150</t>
  </si>
  <si>
    <t xml:space="preserve">2 02 30 024 04 0001 150</t>
  </si>
  <si>
    <t xml:space="preserve">2 02 30 024 04 0005 150</t>
  </si>
  <si>
    <t xml:space="preserve">2 02 30 024 04 0007 150</t>
  </si>
  <si>
    <t>937</t>
  </si>
  <si>
    <t>938</t>
  </si>
  <si>
    <t>955</t>
  </si>
  <si>
    <t xml:space="preserve">2 02 30 024 04 0017 150</t>
  </si>
  <si>
    <t xml:space="preserve">2 02 30 024 04 0018 150</t>
  </si>
  <si>
    <t xml:space="preserve">2 02 30 024 04 0023 150</t>
  </si>
  <si>
    <t xml:space="preserve">2 02 30 024 04 0031 150</t>
  </si>
  <si>
    <t xml:space="preserve">2 02 30 024 04 0039 150</t>
  </si>
  <si>
    <t xml:space="preserve">2 02 30 024 04 0040 150</t>
  </si>
  <si>
    <t xml:space="preserve">2 02 49 999 04 0000 150</t>
  </si>
  <si>
    <t xml:space="preserve">2 19 60 010 04 0000 150</t>
  </si>
  <si>
    <t>Итого</t>
  </si>
  <si>
    <t xml:space="preserve">на 06.09.2024 г.</t>
  </si>
  <si>
    <t xml:space="preserve">1 01 02 000 01 0000 110</t>
  </si>
  <si>
    <t xml:space="preserve">1 03 02 000 01 0000 110</t>
  </si>
  <si>
    <t xml:space="preserve">1 05 01 000 00 0000 110</t>
  </si>
  <si>
    <t xml:space="preserve">1 05 02 000 02 0000 110</t>
  </si>
  <si>
    <t xml:space="preserve">1 05 03 000 01 0000 110</t>
  </si>
  <si>
    <t xml:space="preserve">1 05 04 000 02 0000 110</t>
  </si>
  <si>
    <t xml:space="preserve">1 06 01 000 00 0000 110</t>
  </si>
  <si>
    <t xml:space="preserve">1 06 06 000 00 0000 110</t>
  </si>
  <si>
    <t xml:space="preserve">1 08 03 000 01 0000 110</t>
  </si>
  <si>
    <t xml:space="preserve">1 08 07 000 01 0000 110</t>
  </si>
  <si>
    <t xml:space="preserve">1 11 01 000 00 0000 120</t>
  </si>
  <si>
    <t xml:space="preserve">1 11 05 000 00 0000 120</t>
  </si>
  <si>
    <t xml:space="preserve">1 11 05 300 00 0000 120</t>
  </si>
  <si>
    <t>976</t>
  </si>
  <si>
    <t xml:space="preserve">1 11 05 400 00 0000 120</t>
  </si>
  <si>
    <t xml:space="preserve">1 11 07 000 00 0000 120</t>
  </si>
  <si>
    <t xml:space="preserve">1 11 09 000 00 0000 120</t>
  </si>
  <si>
    <t xml:space="preserve">1 12 01 000 01 0000 120</t>
  </si>
  <si>
    <t xml:space="preserve">1 12 04 000 00 0000 120</t>
  </si>
  <si>
    <t xml:space="preserve">1 13 01 000 00 0000 130</t>
  </si>
  <si>
    <t xml:space="preserve">1 13 02 000 00 0000 130</t>
  </si>
  <si>
    <t xml:space="preserve">1 14 01 000 00 0000 410</t>
  </si>
  <si>
    <t xml:space="preserve">1 14 02 000 00 0000 000</t>
  </si>
  <si>
    <t xml:space="preserve">1 14 06 000 00 0000 430</t>
  </si>
  <si>
    <t xml:space="preserve">1 14 06 300 00 0000 430</t>
  </si>
  <si>
    <t xml:space="preserve">1 14 13 000 00 0000 000</t>
  </si>
  <si>
    <t xml:space="preserve">1 16 01 000 01 0000 140</t>
  </si>
  <si>
    <t>830</t>
  </si>
  <si>
    <t>832</t>
  </si>
  <si>
    <t>846</t>
  </si>
  <si>
    <t>855</t>
  </si>
  <si>
    <t xml:space="preserve">1 16 01 330 00 0000 140</t>
  </si>
  <si>
    <t xml:space="preserve">1 16 02 000 02 0000 140</t>
  </si>
  <si>
    <t xml:space="preserve">1 16 07 000 00 0000 140</t>
  </si>
  <si>
    <t xml:space="preserve">1 16 10 000 00 0000 140</t>
  </si>
  <si>
    <t>321</t>
  </si>
  <si>
    <t xml:space="preserve">1 16 11 000 01 0000 140</t>
  </si>
  <si>
    <t xml:space="preserve">1 17 01 000 00 0000 180</t>
  </si>
  <si>
    <t xml:space="preserve">1 17 05 000 00 0000 180</t>
  </si>
  <si>
    <t xml:space="preserve">1 17 15 000 00 0000 150</t>
  </si>
  <si>
    <t xml:space="preserve">2 02 10 000 00 0000 150</t>
  </si>
  <si>
    <t xml:space="preserve">2 02 20 000 00 0000 150</t>
  </si>
  <si>
    <t>910</t>
  </si>
  <si>
    <t xml:space="preserve">2 02 30 000 00 0000 150</t>
  </si>
  <si>
    <t xml:space="preserve">2 02 40 000 00 0000 150</t>
  </si>
  <si>
    <t xml:space="preserve">2 03 04 000 04 0000 150</t>
  </si>
  <si>
    <t xml:space="preserve">2 07 04 000 04 0000 150</t>
  </si>
  <si>
    <t xml:space="preserve">2 18 00 000 00 0000 150</t>
  </si>
  <si>
    <t xml:space="preserve">2 19 00 000 04 0000 150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</si>
</sst>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7">
    <numFmt numFmtId="160" formatCode="_-* #,##0.00\ &quot;₽&quot;_-;\-* #,##0.00\ &quot;₽&quot;_-;_-* &quot;-&quot;??\ &quot;₽&quot;_-;_-@_-"/>
    <numFmt numFmtId="161" formatCode="_-* #,##0.00\ _₽_-;\-* #,##0.00\ _₽_-;_-* &quot;-&quot;??\ _₽_-;_-@_-"/>
    <numFmt numFmtId="162" formatCode="#,##0.0"/>
    <numFmt numFmtId="163" formatCode="0.0"/>
    <numFmt numFmtId="164" formatCode="0.0%"/>
    <numFmt numFmtId="165" formatCode="#,##0.00_р_."/>
    <numFmt numFmtId="166" formatCode="dd/mm/yyyy\ hh:mm"/>
  </numFmts>
  <fonts count="27">
    <font>
      <sz val="10.000000"/>
      <color theme="1"/>
      <name val="Arial Cyr"/>
    </font>
    <font>
      <sz val="11.000000"/>
      <name val="Calibri"/>
    </font>
    <font>
      <sz val="11.000000"/>
      <color indexed="65"/>
      <name val="Calibri"/>
    </font>
    <font>
      <sz val="10.000000"/>
      <name val="Arial Cyr"/>
    </font>
    <font>
      <sz val="10.000000"/>
      <name val="Arial"/>
    </font>
    <font>
      <sz val="11.000000"/>
      <color theme="1"/>
      <name val="Calibri"/>
      <scheme val="minor"/>
    </font>
    <font>
      <sz val="10.000000"/>
      <color theme="1"/>
      <name val="Arial"/>
    </font>
    <font>
      <sz val="8.000000"/>
      <name val="Arial Cyr"/>
    </font>
    <font>
      <sz val="16.000000"/>
      <name val="Times New Roman"/>
    </font>
    <font>
      <sz val="16.000000"/>
      <color indexed="2"/>
      <name val="Times New Roman"/>
    </font>
    <font>
      <sz val="12.000000"/>
      <name val="Times New Roman"/>
    </font>
    <font>
      <sz val="8.000000"/>
      <name val="Times New Roman"/>
    </font>
    <font>
      <sz val="12.000000"/>
      <color indexed="2"/>
      <name val="Times New Roman"/>
    </font>
    <font>
      <b/>
      <sz val="10.000000"/>
      <name val="Arial Cyr"/>
    </font>
    <font>
      <b/>
      <sz val="12.000000"/>
      <name val="Times New Roman"/>
    </font>
    <font>
      <b/>
      <sz val="8.000000"/>
      <name val="Times New Roman"/>
    </font>
    <font>
      <i/>
      <sz val="12.000000"/>
      <name val="Times New Roman"/>
    </font>
    <font>
      <i/>
      <sz val="8.000000"/>
      <name val="Times New Roman"/>
    </font>
    <font>
      <b/>
      <sz val="8.000000"/>
      <color indexed="2"/>
      <name val="Times New Roman"/>
    </font>
    <font>
      <sz val="10.000000"/>
      <name val="Times New Roman"/>
    </font>
    <font>
      <i/>
      <sz val="10.000000"/>
      <color indexed="2"/>
      <name val="Arial Cyr"/>
    </font>
    <font>
      <sz val="8.500000"/>
      <name val="MS Sans Serif"/>
    </font>
    <font>
      <b/>
      <sz val="11.000000"/>
      <name val="Times New Roman"/>
    </font>
    <font>
      <b/>
      <sz val="8.500000"/>
      <name val="MS Sans Serif"/>
    </font>
    <font>
      <sz val="8.000000"/>
      <name val="Arial Narrow"/>
    </font>
    <font>
      <b/>
      <sz val="8.000000"/>
      <name val="MS Sans Serif"/>
    </font>
    <font>
      <b/>
      <sz val="8.000000"/>
      <name val="Arial Narrow"/>
    </font>
  </fonts>
  <fills count="17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"/>
        <bgColor indexed="5"/>
      </patternFill>
    </fill>
  </fills>
  <borders count="10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none"/>
    </border>
    <border>
      <left style="hair">
        <color auto="1"/>
      </left>
      <right style="hair">
        <color auto="1"/>
      </right>
      <top style="hair">
        <color auto="1"/>
      </top>
      <bottom style="none"/>
      <diagonal style="none"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 style="none"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none"/>
    </border>
  </borders>
  <cellStyleXfs count="150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5" borderId="0" numFmtId="0" applyNumberFormat="1" applyFont="1" applyFill="1" applyBorder="1"/>
    <xf fontId="1" fillId="8" borderId="0" numFmtId="0" applyNumberFormat="1" applyFont="1" applyFill="1" applyBorder="1"/>
    <xf fontId="1" fillId="11" borderId="0" numFmtId="0" applyNumberFormat="1" applyFont="1" applyFill="1" applyBorder="1"/>
    <xf fontId="2" fillId="12" borderId="0" numFmtId="0" applyNumberFormat="1" applyFont="1" applyFill="1" applyBorder="1"/>
    <xf fontId="2" fillId="9" borderId="0" numFmtId="0" applyNumberFormat="1" applyFont="1" applyFill="1" applyBorder="1"/>
    <xf fontId="2" fillId="10" borderId="0" numFmtId="0" applyNumberFormat="1" applyFont="1" applyFill="1" applyBorder="1"/>
    <xf fontId="2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3" fillId="0" borderId="0" numFmtId="160" applyNumberFormat="1" applyFont="0" applyFill="0" applyBorder="0" applyProtection="0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5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6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3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1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3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5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3" fillId="0" borderId="0" numFmtId="9" applyNumberFormat="1" applyFont="0" applyFill="0" applyBorder="0" applyProtection="0"/>
    <xf fontId="3" fillId="0" borderId="0" numFmtId="9" applyNumberFormat="1" applyFont="1" applyFill="1" applyBorder="0" applyProtection="0"/>
    <xf fontId="3" fillId="0" borderId="0" numFmtId="9" applyNumberFormat="1" applyFont="0" applyFill="0" applyBorder="0" applyProtection="0"/>
    <xf fontId="4" fillId="0" borderId="0" numFmtId="161" applyNumberFormat="1" applyFont="0" applyFill="0" applyBorder="0" applyProtection="0"/>
    <xf fontId="4" fillId="0" borderId="0" numFmtId="161" applyNumberFormat="1" applyFont="0" applyFill="0" applyBorder="0" applyProtection="0"/>
  </cellStyleXfs>
  <cellXfs count="110">
    <xf fontId="0" fillId="0" borderId="0" numFmtId="0" xfId="0"/>
    <xf fontId="0" fillId="0" borderId="0" numFmtId="0" xfId="0"/>
    <xf fontId="7" fillId="0" borderId="0" numFmtId="0" xfId="0" applyFont="1"/>
    <xf fontId="3" fillId="0" borderId="0" numFmtId="4" xfId="0" applyNumberFormat="1" applyFont="1"/>
    <xf fontId="0" fillId="0" borderId="0" numFmtId="162" xfId="0" applyNumberFormat="1"/>
    <xf fontId="0" fillId="0" borderId="0" numFmtId="163" xfId="0" applyNumberFormat="1"/>
    <xf fontId="8" fillId="0" borderId="0" numFmtId="0" xfId="0" applyFont="1" applyAlignment="1">
      <alignment horizontal="center" vertical="top" wrapText="1"/>
    </xf>
    <xf fontId="9" fillId="0" borderId="0" numFmtId="0" xfId="0" applyFont="1" applyAlignment="1">
      <alignment vertical="top" wrapText="1"/>
    </xf>
    <xf fontId="9" fillId="0" borderId="0" numFmtId="162" xfId="0" applyNumberFormat="1" applyFont="1" applyAlignment="1">
      <alignment horizontal="center" vertical="top" wrapText="1"/>
    </xf>
    <xf fontId="8" fillId="0" borderId="0" numFmtId="162" xfId="0" applyNumberFormat="1" applyFont="1" applyAlignment="1">
      <alignment horizontal="center" vertical="top" wrapText="1"/>
    </xf>
    <xf fontId="10" fillId="0" borderId="0" numFmtId="49" xfId="0" applyNumberFormat="1" applyFont="1" applyAlignment="1">
      <alignment horizontal="center" vertical="top" wrapText="1"/>
    </xf>
    <xf fontId="11" fillId="0" borderId="0" numFmtId="0" xfId="0" applyFont="1" applyAlignment="1">
      <alignment horizontal="center" vertical="center" wrapText="1"/>
    </xf>
    <xf fontId="10" fillId="0" borderId="0" numFmtId="0" xfId="0" applyFont="1" applyAlignment="1">
      <alignment horizontal="right" wrapText="1"/>
    </xf>
    <xf fontId="10" fillId="0" borderId="0" numFmtId="162" xfId="0" applyNumberFormat="1" applyFont="1" applyAlignment="1">
      <alignment horizontal="center" wrapText="1"/>
    </xf>
    <xf fontId="12" fillId="0" borderId="0" numFmtId="162" xfId="0" applyNumberFormat="1" applyFont="1" applyAlignment="1">
      <alignment horizontal="center" wrapText="1"/>
    </xf>
    <xf fontId="12" fillId="0" borderId="0" numFmtId="164" xfId="145" applyNumberFormat="1" applyFont="1" applyAlignment="1">
      <alignment horizontal="center" wrapText="1"/>
    </xf>
    <xf fontId="10" fillId="0" borderId="0" numFmtId="0" xfId="0" applyFont="1" applyAlignment="1">
      <alignment horizontal="right"/>
    </xf>
    <xf fontId="10" fillId="0" borderId="1" numFmtId="49" xfId="0" applyNumberFormat="1" applyFont="1" applyBorder="1" applyAlignment="1">
      <alignment horizontal="center" vertical="top" wrapText="1"/>
    </xf>
    <xf fontId="10" fillId="0" borderId="1" numFmtId="0" xfId="0" applyFont="1" applyBorder="1" applyAlignment="1">
      <alignment horizontal="center" vertical="top" wrapText="1"/>
    </xf>
    <xf fontId="11" fillId="0" borderId="1" numFmtId="49" xfId="0" applyNumberFormat="1" applyFont="1" applyBorder="1" applyAlignment="1">
      <alignment horizontal="center" vertical="center" wrapText="1"/>
    </xf>
    <xf fontId="10" fillId="0" borderId="1" numFmtId="0" xfId="0" applyFont="1" applyBorder="1" applyAlignment="1">
      <alignment horizontal="center" vertical="center" wrapText="1"/>
    </xf>
    <xf fontId="10" fillId="0" borderId="1" numFmtId="4" xfId="0" applyNumberFormat="1" applyFont="1" applyBorder="1" applyAlignment="1">
      <alignment horizontal="center" vertical="center" wrapText="1"/>
    </xf>
    <xf fontId="10" fillId="0" borderId="1" numFmtId="162" xfId="0" applyNumberFormat="1" applyFont="1" applyBorder="1" applyAlignment="1">
      <alignment horizontal="center" vertical="center" wrapText="1"/>
    </xf>
    <xf fontId="10" fillId="0" borderId="1" numFmtId="163" xfId="0" applyNumberFormat="1" applyFont="1" applyBorder="1" applyAlignment="1">
      <alignment horizontal="center" vertical="center" wrapText="1"/>
    </xf>
    <xf fontId="10" fillId="0" borderId="1" numFmtId="9" xfId="146" applyNumberFormat="1" applyFont="1" applyBorder="1" applyAlignment="1" applyProtection="1">
      <alignment horizontal="center" vertical="top" wrapText="1"/>
    </xf>
    <xf fontId="13" fillId="0" borderId="0" numFmtId="0" xfId="0" applyFont="1" applyAlignment="1">
      <alignment vertical="center"/>
    </xf>
    <xf fontId="14" fillId="0" borderId="1" numFmtId="49" xfId="0" applyNumberFormat="1" applyFont="1" applyBorder="1" applyAlignment="1">
      <alignment horizontal="center" vertical="center" wrapText="1"/>
    </xf>
    <xf fontId="14" fillId="0" borderId="1" numFmtId="0" xfId="0" applyFont="1" applyBorder="1" applyAlignment="1">
      <alignment horizontal="center" vertical="center" wrapText="1"/>
    </xf>
    <xf fontId="15" fillId="0" borderId="1" numFmtId="49" xfId="0" applyNumberFormat="1" applyFont="1" applyBorder="1" applyAlignment="1">
      <alignment horizontal="center" vertical="center" wrapText="1"/>
    </xf>
    <xf fontId="14" fillId="0" borderId="1" numFmtId="0" xfId="0" applyFont="1" applyBorder="1" applyAlignment="1">
      <alignment vertical="center" wrapText="1"/>
    </xf>
    <xf fontId="14" fillId="0" borderId="1" numFmtId="162" xfId="0" applyNumberFormat="1" applyFont="1" applyBorder="1" applyAlignment="1">
      <alignment vertical="center" wrapText="1"/>
    </xf>
    <xf fontId="14" fillId="0" borderId="1" numFmtId="162" xfId="0" applyNumberFormat="1" applyFont="1" applyBorder="1" applyAlignment="1">
      <alignment horizontal="right" vertical="center" wrapText="1"/>
    </xf>
    <xf fontId="14" fillId="0" borderId="1" numFmtId="164" xfId="0" applyNumberFormat="1" applyFont="1" applyBorder="1" applyAlignment="1">
      <alignment horizontal="right" vertical="center" wrapText="1"/>
    </xf>
    <xf fontId="0" fillId="0" borderId="0" numFmtId="0" xfId="0" applyAlignment="1">
      <alignment vertical="center"/>
    </xf>
    <xf fontId="13" fillId="0" borderId="0" numFmtId="4" xfId="0" applyNumberFormat="1" applyFont="1" applyAlignment="1">
      <alignment vertical="center"/>
    </xf>
    <xf fontId="10" fillId="0" borderId="2" numFmtId="0" xfId="0" applyFont="1" applyBorder="1" applyAlignment="1">
      <alignment vertical="top" wrapText="1"/>
    </xf>
    <xf fontId="10" fillId="0" borderId="1" numFmtId="162" xfId="0" applyNumberFormat="1" applyFont="1" applyBorder="1" applyAlignment="1">
      <alignment wrapText="1"/>
    </xf>
    <xf fontId="10" fillId="0" borderId="3" numFmtId="162" xfId="0" applyNumberFormat="1" applyFont="1" applyBorder="1" applyAlignment="1">
      <alignment horizontal="right" vertical="center" wrapText="1"/>
    </xf>
    <xf fontId="10" fillId="0" borderId="1" numFmtId="162" xfId="0" applyNumberFormat="1" applyFont="1" applyBorder="1" applyAlignment="1">
      <alignment horizontal="right" vertical="center" wrapText="1"/>
    </xf>
    <xf fontId="10" fillId="0" borderId="1" numFmtId="164" xfId="0" applyNumberFormat="1" applyFont="1" applyBorder="1" applyAlignment="1">
      <alignment horizontal="right" vertical="center" wrapText="1"/>
    </xf>
    <xf fontId="0" fillId="0" borderId="0" numFmtId="4" xfId="0" applyNumberFormat="1"/>
    <xf fontId="10" fillId="0" borderId="1" numFmtId="162" xfId="0" applyNumberFormat="1" applyFont="1" applyBorder="1" applyAlignment="1">
      <alignment vertical="center" wrapText="1"/>
    </xf>
    <xf fontId="16" fillId="0" borderId="1" numFmtId="0" xfId="0" applyFont="1" applyBorder="1" applyAlignment="1">
      <alignment horizontal="center" vertical="top" wrapText="1"/>
    </xf>
    <xf fontId="17" fillId="0" borderId="1" numFmtId="49" xfId="0" applyNumberFormat="1" applyFont="1" applyBorder="1" applyAlignment="1">
      <alignment horizontal="center" vertical="center" wrapText="1"/>
    </xf>
    <xf fontId="16" fillId="0" borderId="1" numFmtId="0" xfId="0" applyFont="1" applyBorder="1" applyAlignment="1">
      <alignment vertical="top" wrapText="1"/>
    </xf>
    <xf fontId="16" fillId="0" borderId="1" numFmtId="162" xfId="0" applyNumberFormat="1" applyFont="1" applyBorder="1" applyAlignment="1">
      <alignment vertical="center" wrapText="1"/>
    </xf>
    <xf fontId="16" fillId="0" borderId="1" numFmtId="164" xfId="0" applyNumberFormat="1" applyFont="1" applyBorder="1" applyAlignment="1">
      <alignment horizontal="right" vertical="center" wrapText="1"/>
    </xf>
    <xf fontId="10" fillId="0" borderId="1" numFmtId="49" xfId="0" applyNumberFormat="1" applyFont="1" applyBorder="1" applyAlignment="1">
      <alignment horizontal="center" wrapText="1"/>
    </xf>
    <xf fontId="10" fillId="0" borderId="1" numFmtId="0" xfId="0" applyFont="1" applyBorder="1" applyAlignment="1">
      <alignment horizontal="center" wrapText="1"/>
    </xf>
    <xf fontId="11" fillId="0" borderId="1" numFmtId="49" xfId="0" applyNumberFormat="1" applyFont="1" applyBorder="1" applyAlignment="1">
      <alignment horizontal="center" wrapText="1"/>
    </xf>
    <xf fontId="10" fillId="0" borderId="2" numFmtId="0" xfId="0" applyFont="1" applyBorder="1" applyAlignment="1">
      <alignment wrapText="1"/>
    </xf>
    <xf fontId="10" fillId="0" borderId="3" numFmtId="162" xfId="0" applyNumberFormat="1" applyFont="1" applyBorder="1" applyAlignment="1">
      <alignment horizontal="right" wrapText="1"/>
    </xf>
    <xf fontId="10" fillId="0" borderId="1" numFmtId="162" xfId="0" applyNumberFormat="1" applyFont="1" applyBorder="1" applyAlignment="1">
      <alignment horizontal="right" wrapText="1"/>
    </xf>
    <xf fontId="10" fillId="0" borderId="1" numFmtId="164" xfId="0" applyNumberFormat="1" applyFont="1" applyBorder="1" applyAlignment="1">
      <alignment horizontal="right" wrapText="1"/>
    </xf>
    <xf fontId="18" fillId="0" borderId="1" numFmtId="49" xfId="0" applyNumberFormat="1" applyFont="1" applyBorder="1" applyAlignment="1">
      <alignment horizontal="center" vertical="center" wrapText="1"/>
    </xf>
    <xf fontId="14" fillId="0" borderId="1" numFmtId="165" xfId="0" applyNumberFormat="1" applyFont="1" applyBorder="1" applyAlignment="1">
      <alignment vertical="center" wrapText="1"/>
    </xf>
    <xf fontId="11" fillId="0" borderId="1" numFmtId="0" xfId="0" applyFont="1" applyBorder="1" applyAlignment="1">
      <alignment horizontal="center" vertical="center"/>
    </xf>
    <xf fontId="10" fillId="0" borderId="2" numFmtId="165" xfId="0" applyNumberFormat="1" applyFont="1" applyBorder="1" applyAlignment="1">
      <alignment vertical="top" wrapText="1"/>
    </xf>
    <xf fontId="10" fillId="0" borderId="3" numFmtId="162" xfId="0" applyNumberFormat="1" applyFont="1" applyBorder="1" applyAlignment="1">
      <alignment wrapText="1"/>
    </xf>
    <xf fontId="10" fillId="0" borderId="1" numFmtId="165" xfId="0" applyNumberFormat="1" applyFont="1" applyBorder="1" applyAlignment="1">
      <alignment vertical="top" wrapText="1"/>
    </xf>
    <xf fontId="16" fillId="0" borderId="1" numFmtId="162" xfId="0" applyNumberFormat="1" applyFont="1" applyBorder="1" applyAlignment="1">
      <alignment horizontal="right" wrapText="1"/>
    </xf>
    <xf fontId="16" fillId="0" borderId="1" numFmtId="164" xfId="0" applyNumberFormat="1" applyFont="1" applyBorder="1" applyAlignment="1">
      <alignment horizontal="right" wrapText="1"/>
    </xf>
    <xf fontId="11" fillId="0" borderId="1" numFmtId="0" xfId="0" applyFont="1" applyBorder="1" applyAlignment="1">
      <alignment horizontal="center" vertical="center" wrapText="1"/>
    </xf>
    <xf fontId="10" fillId="0" borderId="1" numFmtId="0" xfId="0" applyFont="1" applyBorder="1" applyAlignment="1">
      <alignment horizontal="left" vertical="center" wrapText="1"/>
    </xf>
    <xf fontId="10" fillId="0" borderId="1" numFmtId="165" xfId="0" applyNumberFormat="1" applyFont="1" applyBorder="1" applyAlignment="1">
      <alignment horizontal="left" vertical="center" wrapText="1"/>
    </xf>
    <xf fontId="16" fillId="0" borderId="1" numFmtId="165" xfId="0" applyNumberFormat="1" applyFont="1" applyBorder="1" applyAlignment="1">
      <alignment vertical="top" wrapText="1"/>
    </xf>
    <xf fontId="10" fillId="0" borderId="1" numFmtId="165" xfId="0" applyNumberFormat="1" applyFont="1" applyBorder="1" applyAlignment="1">
      <alignment horizontal="left" vertical="top" wrapText="1"/>
    </xf>
    <xf fontId="10" fillId="0" borderId="1" numFmtId="0" xfId="0" applyFont="1" applyBorder="1" applyAlignment="1">
      <alignment horizontal="left" vertical="top" wrapText="1"/>
    </xf>
    <xf fontId="3" fillId="0" borderId="0" numFmtId="0" xfId="0" applyFont="1"/>
    <xf fontId="16" fillId="0" borderId="2" numFmtId="0" xfId="0" applyFont="1" applyBorder="1" applyAlignment="1">
      <alignment horizontal="left" vertical="center" wrapText="1"/>
    </xf>
    <xf fontId="11" fillId="0" borderId="1" numFmtId="0" xfId="0" applyFont="1" applyBorder="1" applyAlignment="1">
      <alignment horizontal="center" wrapText="1"/>
    </xf>
    <xf fontId="10" fillId="0" borderId="1" numFmtId="0" xfId="0" applyFont="1" applyBorder="1" applyAlignment="1">
      <alignment horizontal="left" wrapText="1"/>
    </xf>
    <xf fontId="10" fillId="0" borderId="2" numFmtId="0" xfId="0" applyFont="1" applyBorder="1" applyAlignment="1">
      <alignment horizontal="left" vertical="top" wrapText="1"/>
    </xf>
    <xf fontId="19" fillId="0" borderId="1" numFmtId="164" xfId="0" applyNumberFormat="1" applyFont="1" applyBorder="1" applyAlignment="1">
      <alignment horizontal="right" wrapText="1"/>
    </xf>
    <xf fontId="10" fillId="0" borderId="1" numFmtId="165" xfId="0" applyNumberFormat="1" applyFont="1" applyBorder="1" applyAlignment="1">
      <alignment wrapText="1"/>
    </xf>
    <xf fontId="14" fillId="0" borderId="1" numFmtId="165" xfId="0" applyNumberFormat="1" applyFont="1" applyBorder="1" applyAlignment="1">
      <alignment horizontal="left" vertical="center" wrapText="1"/>
    </xf>
    <xf fontId="18" fillId="0" borderId="1" numFmtId="165" xfId="0" applyNumberFormat="1" applyFont="1" applyBorder="1" applyAlignment="1">
      <alignment horizontal="left" vertical="center" wrapText="1"/>
    </xf>
    <xf fontId="14" fillId="0" borderId="1" numFmtId="49" xfId="0" applyNumberFormat="1" applyFont="1" applyBorder="1" applyAlignment="1">
      <alignment vertical="center" wrapText="1"/>
    </xf>
    <xf fontId="10" fillId="0" borderId="2" numFmtId="4" xfId="0" applyNumberFormat="1" applyFont="1" applyBorder="1" applyAlignment="1">
      <alignment vertical="top" wrapText="1"/>
    </xf>
    <xf fontId="10" fillId="0" borderId="0" numFmtId="162" xfId="0" applyNumberFormat="1" applyFont="1" applyAlignment="1">
      <alignment horizontal="right" wrapText="1"/>
    </xf>
    <xf fontId="10" fillId="0" borderId="2" numFmtId="0" xfId="0" applyFont="1" applyBorder="1" applyAlignment="1">
      <alignment horizontal="left" wrapText="1"/>
    </xf>
    <xf fontId="3" fillId="0" borderId="0" numFmtId="0" xfId="0" applyFont="1" applyAlignment="1">
      <alignment horizontal="right"/>
    </xf>
    <xf fontId="14" fillId="0" borderId="1" numFmtId="49" xfId="0" applyNumberFormat="1" applyFont="1" applyBorder="1" applyAlignment="1">
      <alignment horizontal="center" vertical="top" wrapText="1"/>
    </xf>
    <xf fontId="14" fillId="0" borderId="1" numFmtId="0" xfId="0" applyFont="1" applyBorder="1" applyAlignment="1">
      <alignment horizontal="center" vertical="top" wrapText="1"/>
    </xf>
    <xf fontId="10" fillId="0" borderId="2" numFmtId="165" xfId="0" applyNumberFormat="1" applyFont="1" applyBorder="1" applyAlignment="1">
      <alignment wrapText="1"/>
    </xf>
    <xf fontId="10" fillId="0" borderId="0" numFmtId="165" xfId="0" applyNumberFormat="1" applyFont="1" applyAlignment="1">
      <alignment horizontal="left" vertical="top"/>
    </xf>
    <xf fontId="0" fillId="0" borderId="0" numFmtId="0" xfId="0" applyAlignment="1">
      <alignment horizontal="left" vertical="top"/>
    </xf>
    <xf fontId="7" fillId="0" borderId="0" numFmtId="0" xfId="0" applyFont="1" applyAlignment="1">
      <alignment horizontal="center" vertical="center"/>
    </xf>
    <xf fontId="0" fillId="0" borderId="0" numFmtId="0" xfId="0" applyAlignment="1">
      <alignment horizontal="left"/>
    </xf>
    <xf fontId="3" fillId="0" borderId="0" numFmtId="4" xfId="0" applyNumberFormat="1" applyFont="1" applyAlignment="1">
      <alignment horizontal="left"/>
    </xf>
    <xf fontId="0" fillId="0" borderId="0" numFmtId="162" xfId="0" applyNumberFormat="1" applyAlignment="1">
      <alignment horizontal="left"/>
    </xf>
    <xf fontId="20" fillId="0" borderId="0" numFmtId="163" xfId="0" applyNumberFormat="1" applyFont="1" applyAlignment="1">
      <alignment horizontal="left"/>
    </xf>
    <xf fontId="0" fillId="0" borderId="0" numFmtId="163" xfId="0" applyNumberFormat="1" applyAlignment="1">
      <alignment horizontal="left"/>
    </xf>
    <xf fontId="21" fillId="0" borderId="4" numFmtId="0" xfId="0" applyFont="1" applyBorder="1" applyAlignment="1">
      <alignment horizontal="left" wrapText="1"/>
    </xf>
    <xf fontId="21" fillId="0" borderId="0" numFmtId="0" xfId="0" applyFont="1"/>
    <xf fontId="22" fillId="0" borderId="0" numFmtId="0" xfId="0" applyFont="1" applyAlignment="1">
      <alignment horizontal="left"/>
    </xf>
    <xf fontId="22" fillId="0" borderId="0" numFmtId="0" xfId="0" applyFont="1" applyAlignment="1">
      <alignment horizontal="center"/>
    </xf>
    <xf fontId="22" fillId="0" borderId="0" numFmtId="49" xfId="0" applyNumberFormat="1" applyFont="1"/>
    <xf fontId="22" fillId="0" borderId="0" numFmtId="166" xfId="0" applyNumberFormat="1" applyFont="1" applyAlignment="1">
      <alignment horizontal="center"/>
    </xf>
    <xf fontId="21" fillId="0" borderId="0" numFmtId="0" xfId="0" applyFont="1" applyAlignment="1">
      <alignment wrapText="1"/>
    </xf>
    <xf fontId="21" fillId="0" borderId="4" numFmtId="0" xfId="0" applyFont="1" applyBorder="1"/>
    <xf fontId="23" fillId="0" borderId="5" numFmtId="49" xfId="0" applyNumberFormat="1" applyFont="1" applyBorder="1" applyAlignment="1">
      <alignment horizontal="center" vertical="center" wrapText="1"/>
    </xf>
    <xf fontId="24" fillId="0" borderId="6" numFmtId="49" xfId="0" applyNumberFormat="1" applyFont="1" applyBorder="1" applyAlignment="1">
      <alignment horizontal="center" vertical="center" wrapText="1"/>
    </xf>
    <xf fontId="24" fillId="0" borderId="6" numFmtId="4" xfId="0" applyNumberFormat="1" applyFont="1" applyBorder="1" applyAlignment="1">
      <alignment horizontal="right" vertical="center" wrapText="1"/>
    </xf>
    <xf fontId="24" fillId="16" borderId="6" numFmtId="4" xfId="0" applyNumberFormat="1" applyFont="1" applyFill="1" applyBorder="1" applyAlignment="1">
      <alignment horizontal="right" vertical="center" wrapText="1"/>
    </xf>
    <xf fontId="24" fillId="0" borderId="7" numFmtId="49" xfId="0" applyNumberFormat="1" applyFont="1" applyBorder="1" applyAlignment="1">
      <alignment horizontal="center" vertical="center" wrapText="1"/>
    </xf>
    <xf fontId="24" fillId="0" borderId="7" numFmtId="4" xfId="0" applyNumberFormat="1" applyFont="1" applyBorder="1" applyAlignment="1">
      <alignment horizontal="right" vertical="center" wrapText="1"/>
    </xf>
    <xf fontId="25" fillId="0" borderId="8" numFmtId="49" xfId="0" applyNumberFormat="1" applyFont="1" applyBorder="1" applyAlignment="1">
      <alignment horizontal="center"/>
    </xf>
    <xf fontId="26" fillId="0" borderId="9" numFmtId="49" xfId="0" applyNumberFormat="1" applyFont="1" applyBorder="1" applyAlignment="1">
      <alignment horizontal="center"/>
    </xf>
    <xf fontId="26" fillId="0" borderId="9" numFmtId="4" xfId="0" applyNumberFormat="1" applyFont="1" applyBorder="1" applyAlignment="1">
      <alignment horizontal="right"/>
    </xf>
  </cellXfs>
  <cellStyles count="150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Денежный 2" xfId="19"/>
    <cellStyle name="Обычный" xfId="0" builtinId="0"/>
    <cellStyle name="Обычный 10" xfId="20"/>
    <cellStyle name="Обычный 100" xfId="21"/>
    <cellStyle name="Обычный 101" xfId="22"/>
    <cellStyle name="Обычный 102" xfId="23"/>
    <cellStyle name="Обычный 103" xfId="24"/>
    <cellStyle name="Обычный 104" xfId="25"/>
    <cellStyle name="Обычный 105" xfId="26"/>
    <cellStyle name="Обычный 106" xfId="27"/>
    <cellStyle name="Обычный 107" xfId="28"/>
    <cellStyle name="Обычный 108" xfId="29"/>
    <cellStyle name="Обычный 108 2" xfId="30"/>
    <cellStyle name="Обычный 109" xfId="31"/>
    <cellStyle name="Обычный 11" xfId="32"/>
    <cellStyle name="Обычный 110" xfId="33"/>
    <cellStyle name="Обычный 110 2" xfId="34"/>
    <cellStyle name="Обычный 111" xfId="35"/>
    <cellStyle name="Обычный 112" xfId="36"/>
    <cellStyle name="Обычный 113" xfId="37"/>
    <cellStyle name="Обычный 114" xfId="38"/>
    <cellStyle name="Обычный 115" xfId="39"/>
    <cellStyle name="Обычный 12" xfId="40"/>
    <cellStyle name="Обычный 13" xfId="41"/>
    <cellStyle name="Обычный 13 2" xfId="42"/>
    <cellStyle name="Обычный 14" xfId="43"/>
    <cellStyle name="Обычный 14 2" xfId="44"/>
    <cellStyle name="Обычный 15" xfId="45"/>
    <cellStyle name="Обычный 16" xfId="46"/>
    <cellStyle name="Обычный 17" xfId="47"/>
    <cellStyle name="Обычный 18" xfId="48"/>
    <cellStyle name="Обычный 19" xfId="49"/>
    <cellStyle name="Обычный 2" xfId="50"/>
    <cellStyle name="Обычный 2 2" xfId="51"/>
    <cellStyle name="Обычный 2 3" xfId="52"/>
    <cellStyle name="Обычный 20" xfId="53"/>
    <cellStyle name="Обычный 21" xfId="54"/>
    <cellStyle name="Обычный 22" xfId="55"/>
    <cellStyle name="Обычный 22 2" xfId="56"/>
    <cellStyle name="Обычный 23" xfId="57"/>
    <cellStyle name="Обычный 24" xfId="58"/>
    <cellStyle name="Обычный 25" xfId="59"/>
    <cellStyle name="Обычный 26" xfId="60"/>
    <cellStyle name="Обычный 27" xfId="61"/>
    <cellStyle name="Обычный 28" xfId="62"/>
    <cellStyle name="Обычный 29" xfId="63"/>
    <cellStyle name="Обычный 3" xfId="64"/>
    <cellStyle name="Обычный 3 2" xfId="65"/>
    <cellStyle name="Обычный 3 3" xfId="66"/>
    <cellStyle name="Обычный 30" xfId="67"/>
    <cellStyle name="Обычный 31" xfId="68"/>
    <cellStyle name="Обычный 32" xfId="69"/>
    <cellStyle name="Обычный 33" xfId="70"/>
    <cellStyle name="Обычный 34" xfId="71"/>
    <cellStyle name="Обычный 35" xfId="72"/>
    <cellStyle name="Обычный 36" xfId="73"/>
    <cellStyle name="Обычный 37" xfId="74"/>
    <cellStyle name="Обычный 38" xfId="75"/>
    <cellStyle name="Обычный 39" xfId="76"/>
    <cellStyle name="Обычный 4" xfId="77"/>
    <cellStyle name="Обычный 40" xfId="78"/>
    <cellStyle name="Обычный 41" xfId="79"/>
    <cellStyle name="Обычный 42" xfId="80"/>
    <cellStyle name="Обычный 43" xfId="81"/>
    <cellStyle name="Обычный 44" xfId="82"/>
    <cellStyle name="Обычный 45" xfId="83"/>
    <cellStyle name="Обычный 46" xfId="84"/>
    <cellStyle name="Обычный 47" xfId="85"/>
    <cellStyle name="Обычный 48" xfId="86"/>
    <cellStyle name="Обычный 49" xfId="87"/>
    <cellStyle name="Обычный 5" xfId="88"/>
    <cellStyle name="Обычный 5 2" xfId="89"/>
    <cellStyle name="Обычный 50" xfId="90"/>
    <cellStyle name="Обычный 51" xfId="91"/>
    <cellStyle name="Обычный 52" xfId="92"/>
    <cellStyle name="Обычный 53" xfId="93"/>
    <cellStyle name="Обычный 54" xfId="94"/>
    <cellStyle name="Обычный 55" xfId="95"/>
    <cellStyle name="Обычный 56" xfId="96"/>
    <cellStyle name="Обычный 57" xfId="97"/>
    <cellStyle name="Обычный 58" xfId="98"/>
    <cellStyle name="Обычный 59" xfId="99"/>
    <cellStyle name="Обычный 6" xfId="100"/>
    <cellStyle name="Обычный 60" xfId="101"/>
    <cellStyle name="Обычный 61" xfId="102"/>
    <cellStyle name="Обычный 62" xfId="103"/>
    <cellStyle name="Обычный 63" xfId="104"/>
    <cellStyle name="Обычный 64" xfId="105"/>
    <cellStyle name="Обычный 65" xfId="106"/>
    <cellStyle name="Обычный 66" xfId="107"/>
    <cellStyle name="Обычный 67" xfId="108"/>
    <cellStyle name="Обычный 68" xfId="109"/>
    <cellStyle name="Обычный 69" xfId="110"/>
    <cellStyle name="Обычный 7" xfId="111"/>
    <cellStyle name="Обычный 70" xfId="112"/>
    <cellStyle name="Обычный 71" xfId="113"/>
    <cellStyle name="Обычный 72" xfId="114"/>
    <cellStyle name="Обычный 73" xfId="115"/>
    <cellStyle name="Обычный 73 2" xfId="116"/>
    <cellStyle name="Обычный 74" xfId="117"/>
    <cellStyle name="Обычный 75" xfId="118"/>
    <cellStyle name="Обычный 76" xfId="119"/>
    <cellStyle name="Обычный 77" xfId="120"/>
    <cellStyle name="Обычный 78" xfId="121"/>
    <cellStyle name="Обычный 79" xfId="122"/>
    <cellStyle name="Обычный 8" xfId="123"/>
    <cellStyle name="Обычный 80" xfId="124"/>
    <cellStyle name="Обычный 81" xfId="125"/>
    <cellStyle name="Обычный 82" xfId="126"/>
    <cellStyle name="Обычный 83" xfId="127"/>
    <cellStyle name="Обычный 84" xfId="128"/>
    <cellStyle name="Обычный 85" xfId="129"/>
    <cellStyle name="Обычный 86" xfId="130"/>
    <cellStyle name="Обычный 87" xfId="131"/>
    <cellStyle name="Обычный 88" xfId="132"/>
    <cellStyle name="Обычный 89" xfId="133"/>
    <cellStyle name="Обычный 9" xfId="134"/>
    <cellStyle name="Обычный 90" xfId="135"/>
    <cellStyle name="Обычный 91" xfId="136"/>
    <cellStyle name="Обычный 92" xfId="137"/>
    <cellStyle name="Обычный 93" xfId="138"/>
    <cellStyle name="Обычный 94" xfId="139"/>
    <cellStyle name="Обычный 95" xfId="140"/>
    <cellStyle name="Обычный 96" xfId="141"/>
    <cellStyle name="Обычный 97" xfId="142"/>
    <cellStyle name="Обычный 98" xfId="143"/>
    <cellStyle name="Обычный 99" xfId="144"/>
    <cellStyle name="Процентный" xfId="145" builtinId="5"/>
    <cellStyle name="Процентный 2" xfId="146"/>
    <cellStyle name="Процентный 2 2" xfId="147"/>
    <cellStyle name="Финансовый 2" xfId="148"/>
    <cellStyle name="Финансовый 3" xfId="1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Лист1">
    <outlinePr applyStyles="0" summaryBelow="1" summaryRight="1" showOutlineSymbols="1"/>
    <pageSetUpPr autoPageBreaks="1" fitToPage="1"/>
  </sheetPr>
  <sheetViews>
    <sheetView zoomScale="80" workbookViewId="0">
      <pane xSplit="4" ySplit="4" topLeftCell="E5" activePane="bottomRight" state="frozen"/>
      <selection activeCell="D10" activeCellId="0" sqref="D10"/>
    </sheetView>
  </sheetViews>
  <sheetFormatPr defaultColWidth="9.140625" defaultRowHeight="12.75"/>
  <cols>
    <col customWidth="1" min="1" max="1" style="1" width="8.85546875"/>
    <col customWidth="1" min="2" max="2" style="1" width="11.140625"/>
    <col customWidth="1" hidden="1" min="3" max="3" style="2" width="17.85546875"/>
    <col customWidth="1" min="4" max="4" style="1" width="59.28515625"/>
    <col customWidth="1" min="5" max="5" style="3" width="16.42578125"/>
    <col customWidth="1" min="6" max="6" style="1" width="16.28515625"/>
    <col customWidth="1" min="7" max="7" style="1" width="15.85546875"/>
    <col customWidth="1" min="8" max="8" style="4" width="13.85546875"/>
    <col customWidth="1" min="9" max="9" style="5" width="16.28515625"/>
    <col customWidth="1" min="10" max="10" style="5" width="14.140625"/>
    <col customWidth="1" min="11" max="11" style="5" width="16.42578125"/>
    <col customWidth="1" min="12" max="12" style="5" width="15"/>
    <col customWidth="1" min="13" max="13" style="1" width="16.5703125"/>
    <col customWidth="1" min="14" max="14" style="1" width="14.140625"/>
    <col customWidth="1" min="15" max="15" style="1" width="11.5703125"/>
    <col customWidth="1" min="16" max="16" style="1" width="11"/>
    <col customWidth="1" min="17" max="18" style="1" width="12.7109375"/>
    <col customWidth="1" min="19" max="19" style="1" width="9.140625"/>
    <col bestFit="1" customWidth="1" min="20" max="20" style="1" width="15.5703125"/>
    <col min="21" max="16384" style="1" width="9.140625"/>
  </cols>
  <sheetData>
    <row r="1" ht="20.25" customHeight="1">
      <c r="A1" s="6" t="s">
        <v>0</v>
      </c>
      <c r="B1" s="6"/>
      <c r="C1" s="7"/>
      <c r="D1" s="6"/>
      <c r="E1" s="8"/>
      <c r="F1" s="6"/>
      <c r="G1" s="6"/>
      <c r="H1" s="9"/>
      <c r="I1" s="6"/>
      <c r="J1" s="6"/>
      <c r="K1" s="6"/>
      <c r="L1" s="6"/>
      <c r="M1" s="6"/>
      <c r="N1" s="6"/>
      <c r="O1" s="6"/>
      <c r="P1" s="6"/>
      <c r="Q1" s="6"/>
      <c r="R1" s="6"/>
    </row>
    <row r="2" ht="20.25" customHeight="1">
      <c r="A2" s="10"/>
      <c r="B2" s="6"/>
      <c r="C2" s="11"/>
      <c r="D2" s="12"/>
      <c r="E2" s="13"/>
      <c r="F2" s="14"/>
      <c r="G2" s="14"/>
      <c r="H2" s="14"/>
      <c r="I2" s="14"/>
      <c r="J2" s="14"/>
      <c r="K2" s="14"/>
      <c r="L2" s="14"/>
      <c r="M2" s="14"/>
      <c r="N2" s="14"/>
      <c r="O2" s="15"/>
      <c r="P2" s="15"/>
      <c r="Q2" s="15"/>
      <c r="R2" s="16" t="s">
        <v>1</v>
      </c>
    </row>
    <row r="3" ht="20.25" customHeight="1">
      <c r="A3" s="17" t="s">
        <v>2</v>
      </c>
      <c r="B3" s="18" t="s">
        <v>3</v>
      </c>
      <c r="C3" s="19" t="s">
        <v>4</v>
      </c>
      <c r="D3" s="20" t="s">
        <v>5</v>
      </c>
      <c r="E3" s="21" t="s">
        <v>6</v>
      </c>
      <c r="F3" s="22" t="s">
        <v>7</v>
      </c>
      <c r="G3" s="22"/>
      <c r="H3" s="22"/>
      <c r="I3" s="23" t="s">
        <v>8</v>
      </c>
      <c r="J3" s="23"/>
      <c r="K3" s="22" t="s">
        <v>9</v>
      </c>
      <c r="L3" s="22"/>
      <c r="M3" s="22"/>
      <c r="N3" s="22"/>
      <c r="O3" s="20" t="s">
        <v>10</v>
      </c>
      <c r="P3" s="24" t="s">
        <v>11</v>
      </c>
      <c r="Q3" s="24" t="s">
        <v>12</v>
      </c>
      <c r="R3" s="18" t="s">
        <v>13</v>
      </c>
    </row>
    <row r="4" ht="61.5" customHeight="1">
      <c r="A4" s="17"/>
      <c r="B4" s="18"/>
      <c r="C4" s="19"/>
      <c r="D4" s="20"/>
      <c r="E4" s="21"/>
      <c r="F4" s="22" t="s">
        <v>14</v>
      </c>
      <c r="G4" s="22" t="s">
        <v>15</v>
      </c>
      <c r="H4" s="22" t="s">
        <v>16</v>
      </c>
      <c r="I4" s="22" t="s">
        <v>17</v>
      </c>
      <c r="J4" s="22" t="s">
        <v>16</v>
      </c>
      <c r="K4" s="22" t="s">
        <v>18</v>
      </c>
      <c r="L4" s="22" t="s">
        <v>19</v>
      </c>
      <c r="M4" s="22" t="s">
        <v>20</v>
      </c>
      <c r="N4" s="22" t="s">
        <v>21</v>
      </c>
      <c r="O4" s="20"/>
      <c r="P4" s="24"/>
      <c r="Q4" s="24"/>
      <c r="R4" s="18"/>
    </row>
    <row r="5" s="25" customFormat="1" ht="25.5" customHeight="1">
      <c r="A5" s="26"/>
      <c r="B5" s="27"/>
      <c r="C5" s="28"/>
      <c r="D5" s="29" t="s">
        <v>22</v>
      </c>
      <c r="E5" s="30">
        <f t="shared" ref="E5:J5" si="0">E16+E18+E20+E17+E19</f>
        <v>16708670.748333331</v>
      </c>
      <c r="F5" s="31">
        <f t="shared" si="0"/>
        <v>24659439.199999999</v>
      </c>
      <c r="G5" s="31">
        <f t="shared" si="0"/>
        <v>21236380.599999998</v>
      </c>
      <c r="H5" s="31">
        <f t="shared" si="0"/>
        <v>2300659.7999999998</v>
      </c>
      <c r="I5" s="31">
        <f t="shared" si="0"/>
        <v>21923259.390000001</v>
      </c>
      <c r="J5" s="31">
        <f t="shared" si="0"/>
        <v>2540203.8900000006</v>
      </c>
      <c r="K5" s="31">
        <f t="shared" ref="K5:K36" si="1">I5-E5</f>
        <v>5214588.6416666694</v>
      </c>
      <c r="L5" s="31">
        <f t="shared" ref="L5:L68" si="2">I5-G5</f>
        <v>686878.79000000283</v>
      </c>
      <c r="M5" s="31">
        <f t="shared" ref="M5:M36" si="3">I5-F5</f>
        <v>-2736179.8099999987</v>
      </c>
      <c r="N5" s="31">
        <f t="shared" ref="N5:N36" si="4">J5-H5</f>
        <v>239544.09000000078</v>
      </c>
      <c r="O5" s="32">
        <f t="shared" ref="O5:O36" si="5">IFERROR(I5/E5,"")</f>
        <v>1.3120887783480213</v>
      </c>
      <c r="P5" s="32">
        <f t="shared" ref="P5:P36" si="6">IFERROR(J5/H5,"")</f>
        <v>1.1041197355645544</v>
      </c>
      <c r="Q5" s="32">
        <f t="shared" ref="Q5:Q68" si="7">IFERROR(I5/G5,"")</f>
        <v>1.0323444377334245</v>
      </c>
      <c r="R5" s="32">
        <f t="shared" ref="R5:R44" si="8">IFERROR(I5/F5,"")</f>
        <v>0.88904127998174431</v>
      </c>
      <c r="S5" s="33"/>
      <c r="T5" s="34"/>
    </row>
    <row r="6" ht="18" customHeight="1">
      <c r="A6" s="17" t="s">
        <v>23</v>
      </c>
      <c r="B6" s="18" t="s">
        <v>24</v>
      </c>
      <c r="C6" s="19" t="s">
        <v>25</v>
      </c>
      <c r="D6" s="35" t="s">
        <v>26</v>
      </c>
      <c r="E6" s="36">
        <v>12498591.539999999</v>
      </c>
      <c r="F6" s="37">
        <v>19291111.399999999</v>
      </c>
      <c r="G6" s="37">
        <v>16257884.199999999</v>
      </c>
      <c r="H6" s="38">
        <v>1577254.3</v>
      </c>
      <c r="I6" s="37">
        <v>16831725.580000002</v>
      </c>
      <c r="J6" s="37">
        <v>1859393.8300000001</v>
      </c>
      <c r="K6" s="38">
        <f t="shared" si="1"/>
        <v>4333134.0400000028</v>
      </c>
      <c r="L6" s="38">
        <f t="shared" si="2"/>
        <v>573841.38000000268</v>
      </c>
      <c r="M6" s="38">
        <f t="shared" si="3"/>
        <v>-2459385.8199999966</v>
      </c>
      <c r="N6" s="38">
        <f t="shared" si="4"/>
        <v>282139.53000000003</v>
      </c>
      <c r="O6" s="39">
        <f t="shared" si="5"/>
        <v>1.3466897870958028</v>
      </c>
      <c r="P6" s="39">
        <f t="shared" si="6"/>
        <v>1.1788801780410425</v>
      </c>
      <c r="Q6" s="39">
        <f t="shared" si="7"/>
        <v>1.0352961906322351</v>
      </c>
      <c r="R6" s="39">
        <f t="shared" si="8"/>
        <v>0.87251196838767953</v>
      </c>
      <c r="S6" s="40"/>
    </row>
    <row r="7" ht="18" customHeight="1">
      <c r="A7" s="17"/>
      <c r="B7" s="18" t="s">
        <v>27</v>
      </c>
      <c r="C7" s="19" t="s">
        <v>28</v>
      </c>
      <c r="D7" s="35" t="s">
        <v>29</v>
      </c>
      <c r="E7" s="36">
        <v>72058.830000000002</v>
      </c>
      <c r="F7" s="37">
        <v>79229.199999999997</v>
      </c>
      <c r="G7" s="37">
        <v>73340.300000000003</v>
      </c>
      <c r="H7" s="41">
        <v>6525</v>
      </c>
      <c r="I7" s="37">
        <v>75722.289999999994</v>
      </c>
      <c r="J7" s="37">
        <v>6702.5699999999997</v>
      </c>
      <c r="K7" s="41">
        <f t="shared" si="1"/>
        <v>3663.4599999999919</v>
      </c>
      <c r="L7" s="41">
        <f t="shared" si="2"/>
        <v>2381.9899999999907</v>
      </c>
      <c r="M7" s="41">
        <f t="shared" si="3"/>
        <v>-3506.9100000000035</v>
      </c>
      <c r="N7" s="41">
        <f t="shared" si="4"/>
        <v>177.56999999999971</v>
      </c>
      <c r="O7" s="39">
        <f t="shared" si="5"/>
        <v>1.0508398484960135</v>
      </c>
      <c r="P7" s="39">
        <f t="shared" si="6"/>
        <v>1.0272137931034482</v>
      </c>
      <c r="Q7" s="39">
        <f t="shared" si="7"/>
        <v>1.0324785963515284</v>
      </c>
      <c r="R7" s="39">
        <f t="shared" si="8"/>
        <v>0.95573715246399049</v>
      </c>
      <c r="S7" s="40"/>
    </row>
    <row r="8" ht="18" customHeight="1">
      <c r="A8" s="17"/>
      <c r="B8" s="18" t="s">
        <v>24</v>
      </c>
      <c r="C8" s="19" t="s">
        <v>30</v>
      </c>
      <c r="D8" s="35" t="s">
        <v>31</v>
      </c>
      <c r="E8" s="36">
        <f>1030165.93/12*10</f>
        <v>858471.6083333334</v>
      </c>
      <c r="F8" s="37">
        <f>1075733.5</f>
        <v>1075733.5</v>
      </c>
      <c r="G8" s="37">
        <v>1048640.8</v>
      </c>
      <c r="H8" s="38">
        <v>29734.200000000001</v>
      </c>
      <c r="I8" s="37">
        <v>1133990.8800000001</v>
      </c>
      <c r="J8" s="37">
        <v>26042.07</v>
      </c>
      <c r="K8" s="38">
        <f t="shared" si="1"/>
        <v>275519.27166666673</v>
      </c>
      <c r="L8" s="38">
        <f t="shared" si="2"/>
        <v>85350.080000000075</v>
      </c>
      <c r="M8" s="38">
        <f t="shared" si="3"/>
        <v>58257.380000000121</v>
      </c>
      <c r="N8" s="38">
        <f t="shared" si="4"/>
        <v>-3692.130000000001</v>
      </c>
      <c r="O8" s="39">
        <f t="shared" si="5"/>
        <v>1.3209416234528355</v>
      </c>
      <c r="P8" s="39">
        <f t="shared" si="6"/>
        <v>0.87582884355388746</v>
      </c>
      <c r="Q8" s="39">
        <f t="shared" si="7"/>
        <v>1.0813911493811799</v>
      </c>
      <c r="R8" s="39">
        <f t="shared" si="8"/>
        <v>1.0541559596312657</v>
      </c>
      <c r="S8" s="40"/>
    </row>
    <row r="9" ht="18" customHeight="1">
      <c r="A9" s="17"/>
      <c r="B9" s="18" t="s">
        <v>24</v>
      </c>
      <c r="C9" s="19" t="s">
        <v>32</v>
      </c>
      <c r="D9" s="35" t="s">
        <v>33</v>
      </c>
      <c r="E9" s="36">
        <v>-1470.1600000000001</v>
      </c>
      <c r="F9" s="37"/>
      <c r="G9" s="37"/>
      <c r="H9" s="38"/>
      <c r="I9" s="37">
        <v>968.77999999999997</v>
      </c>
      <c r="J9" s="37">
        <v>179.80000000000001</v>
      </c>
      <c r="K9" s="38">
        <f t="shared" si="1"/>
        <v>2438.9400000000001</v>
      </c>
      <c r="L9" s="38">
        <f t="shared" si="2"/>
        <v>968.77999999999997</v>
      </c>
      <c r="M9" s="38">
        <f t="shared" si="3"/>
        <v>968.77999999999997</v>
      </c>
      <c r="N9" s="38">
        <f t="shared" si="4"/>
        <v>179.80000000000001</v>
      </c>
      <c r="O9" s="39">
        <f t="shared" si="5"/>
        <v>-0.65896228981879523</v>
      </c>
      <c r="P9" s="39" t="str">
        <f t="shared" si="6"/>
        <v/>
      </c>
      <c r="Q9" s="39" t="str">
        <f t="shared" si="7"/>
        <v/>
      </c>
      <c r="R9" s="39" t="str">
        <f t="shared" si="8"/>
        <v/>
      </c>
      <c r="S9" s="40"/>
    </row>
    <row r="10" ht="18" customHeight="1">
      <c r="A10" s="17"/>
      <c r="B10" s="18" t="s">
        <v>24</v>
      </c>
      <c r="C10" s="19" t="s">
        <v>34</v>
      </c>
      <c r="D10" s="35" t="s">
        <v>35</v>
      </c>
      <c r="E10" s="36">
        <v>-1484.02</v>
      </c>
      <c r="F10" s="37">
        <v>792.29999999999995</v>
      </c>
      <c r="G10" s="37">
        <v>755</v>
      </c>
      <c r="H10" s="38">
        <v>20</v>
      </c>
      <c r="I10" s="37">
        <v>1219.3099999999999</v>
      </c>
      <c r="J10" s="37">
        <v>-147.68000000000001</v>
      </c>
      <c r="K10" s="38">
        <f t="shared" si="1"/>
        <v>2703.3299999999999</v>
      </c>
      <c r="L10" s="38">
        <f t="shared" si="2"/>
        <v>464.30999999999995</v>
      </c>
      <c r="M10" s="38">
        <f t="shared" si="3"/>
        <v>427.00999999999999</v>
      </c>
      <c r="N10" s="38">
        <f t="shared" si="4"/>
        <v>-167.68000000000001</v>
      </c>
      <c r="O10" s="39">
        <f t="shared" si="5"/>
        <v>-0.82162639317529407</v>
      </c>
      <c r="P10" s="39">
        <f t="shared" si="6"/>
        <v>-7.3840000000000003</v>
      </c>
      <c r="Q10" s="39">
        <f t="shared" si="7"/>
        <v>1.614980132450331</v>
      </c>
      <c r="R10" s="39">
        <f t="shared" si="8"/>
        <v>1.538949892717405</v>
      </c>
      <c r="S10" s="40"/>
    </row>
    <row r="11" ht="18" customHeight="1">
      <c r="A11" s="17"/>
      <c r="B11" s="18" t="s">
        <v>24</v>
      </c>
      <c r="C11" s="19" t="s">
        <v>36</v>
      </c>
      <c r="D11" s="35" t="s">
        <v>37</v>
      </c>
      <c r="E11" s="36">
        <v>131915.76000000001</v>
      </c>
      <c r="F11" s="37">
        <v>354934.40000000002</v>
      </c>
      <c r="G11" s="37">
        <v>353434.40000000002</v>
      </c>
      <c r="H11" s="38">
        <v>1500</v>
      </c>
      <c r="I11" s="37">
        <v>332984.97999999998</v>
      </c>
      <c r="J11" s="37">
        <v>-504.96000000000004</v>
      </c>
      <c r="K11" s="38">
        <f t="shared" si="1"/>
        <v>201069.21999999997</v>
      </c>
      <c r="L11" s="38">
        <f t="shared" si="2"/>
        <v>-20449.420000000042</v>
      </c>
      <c r="M11" s="38">
        <f t="shared" si="3"/>
        <v>-21949.420000000042</v>
      </c>
      <c r="N11" s="38">
        <f t="shared" si="4"/>
        <v>-2004.96</v>
      </c>
      <c r="O11" s="39">
        <f t="shared" si="5"/>
        <v>2.5242243989649147</v>
      </c>
      <c r="P11" s="39">
        <f t="shared" si="6"/>
        <v>-0.33664000000000005</v>
      </c>
      <c r="Q11" s="39">
        <f t="shared" si="7"/>
        <v>0.94214083292401629</v>
      </c>
      <c r="R11" s="39">
        <f t="shared" si="8"/>
        <v>0.93815922040805277</v>
      </c>
      <c r="S11" s="40"/>
    </row>
    <row r="12" ht="18" customHeight="1">
      <c r="A12" s="17"/>
      <c r="B12" s="18" t="s">
        <v>38</v>
      </c>
      <c r="C12" s="19" t="s">
        <v>39</v>
      </c>
      <c r="D12" s="35" t="s">
        <v>40</v>
      </c>
      <c r="E12" s="36">
        <v>931191.58999999997</v>
      </c>
      <c r="F12" s="37">
        <v>1250550.2</v>
      </c>
      <c r="G12" s="37">
        <v>979000</v>
      </c>
      <c r="H12" s="38">
        <v>480000</v>
      </c>
      <c r="I12" s="37">
        <v>983341.54000000004</v>
      </c>
      <c r="J12" s="37">
        <v>473921.82000000001</v>
      </c>
      <c r="K12" s="38">
        <f t="shared" si="1"/>
        <v>52149.95000000007</v>
      </c>
      <c r="L12" s="38">
        <f t="shared" si="2"/>
        <v>4341.5400000000373</v>
      </c>
      <c r="M12" s="38">
        <f t="shared" si="3"/>
        <v>-267208.65999999992</v>
      </c>
      <c r="N12" s="38">
        <f t="shared" si="4"/>
        <v>-6078.179999999993</v>
      </c>
      <c r="O12" s="39">
        <f t="shared" si="5"/>
        <v>1.0560034589659471</v>
      </c>
      <c r="P12" s="39">
        <f t="shared" si="6"/>
        <v>0.98733712500000004</v>
      </c>
      <c r="Q12" s="39">
        <f t="shared" si="7"/>
        <v>1.0044346680286007</v>
      </c>
      <c r="R12" s="39">
        <f t="shared" si="8"/>
        <v>0.7863271222538688</v>
      </c>
      <c r="S12" s="40"/>
    </row>
    <row r="13" ht="18" customHeight="1">
      <c r="A13" s="17"/>
      <c r="B13" s="18" t="s">
        <v>38</v>
      </c>
      <c r="C13" s="19" t="s">
        <v>41</v>
      </c>
      <c r="D13" s="35" t="s">
        <v>42</v>
      </c>
      <c r="E13" s="36">
        <v>2032191.8</v>
      </c>
      <c r="F13" s="37">
        <v>2382735.2999999998</v>
      </c>
      <c r="G13" s="37">
        <v>2321206</v>
      </c>
      <c r="H13" s="38">
        <v>187602</v>
      </c>
      <c r="I13" s="37">
        <v>2254230.3900000001</v>
      </c>
      <c r="J13" s="37">
        <v>124566.22</v>
      </c>
      <c r="K13" s="38">
        <f t="shared" si="1"/>
        <v>222038.59000000008</v>
      </c>
      <c r="L13" s="38">
        <f t="shared" si="2"/>
        <v>-66975.60999999987</v>
      </c>
      <c r="M13" s="38">
        <f t="shared" si="3"/>
        <v>-128504.90999999968</v>
      </c>
      <c r="N13" s="38">
        <f t="shared" si="4"/>
        <v>-63035.779999999999</v>
      </c>
      <c r="O13" s="39">
        <f t="shared" si="5"/>
        <v>1.1092606465590502</v>
      </c>
      <c r="P13" s="39">
        <f t="shared" si="6"/>
        <v>0.66399196170616515</v>
      </c>
      <c r="Q13" s="39">
        <f t="shared" si="7"/>
        <v>0.97114620158658904</v>
      </c>
      <c r="R13" s="39">
        <f t="shared" si="8"/>
        <v>0.94606832324178025</v>
      </c>
      <c r="S13" s="40"/>
    </row>
    <row r="14" ht="18" customHeight="1">
      <c r="A14" s="17"/>
      <c r="B14" s="18" t="s">
        <v>43</v>
      </c>
      <c r="C14" s="19" t="s">
        <v>44</v>
      </c>
      <c r="D14" s="35" t="s">
        <v>45</v>
      </c>
      <c r="E14" s="36">
        <v>186634.89000000001</v>
      </c>
      <c r="F14" s="37">
        <v>223881.60000000001</v>
      </c>
      <c r="G14" s="37">
        <v>201693.39999999999</v>
      </c>
      <c r="H14" s="38">
        <v>17989.599999999999</v>
      </c>
      <c r="I14" s="37">
        <v>306470.53000000003</v>
      </c>
      <c r="J14" s="37">
        <v>50043.219999999994</v>
      </c>
      <c r="K14" s="38">
        <f t="shared" si="1"/>
        <v>119835.64000000001</v>
      </c>
      <c r="L14" s="38">
        <f>I14-G14</f>
        <v>104777.13000000003</v>
      </c>
      <c r="M14" s="38">
        <f t="shared" si="3"/>
        <v>82588.930000000022</v>
      </c>
      <c r="N14" s="38">
        <f t="shared" si="4"/>
        <v>32053.619999999995</v>
      </c>
      <c r="O14" s="39">
        <f t="shared" si="5"/>
        <v>1.6420859465237181</v>
      </c>
      <c r="P14" s="39">
        <f t="shared" si="6"/>
        <v>2.7817861431049051</v>
      </c>
      <c r="Q14" s="39">
        <f t="shared" si="7"/>
        <v>1.5194871522816316</v>
      </c>
      <c r="R14" s="39">
        <f t="shared" si="8"/>
        <v>1.3688955680145221</v>
      </c>
      <c r="S14" s="40"/>
    </row>
    <row r="15" ht="18" customHeight="1">
      <c r="A15" s="17"/>
      <c r="B15" s="18" t="s">
        <v>38</v>
      </c>
      <c r="C15" s="19" t="s">
        <v>46</v>
      </c>
      <c r="D15" s="35" t="s">
        <v>47</v>
      </c>
      <c r="E15" s="36">
        <v>270.29000000000002</v>
      </c>
      <c r="F15" s="37">
        <v>0</v>
      </c>
      <c r="G15" s="37"/>
      <c r="H15" s="38">
        <v>0</v>
      </c>
      <c r="I15" s="38">
        <v>-270.38999999999999</v>
      </c>
      <c r="J15" s="37">
        <v>0</v>
      </c>
      <c r="K15" s="38">
        <f t="shared" si="1"/>
        <v>-540.68000000000006</v>
      </c>
      <c r="L15" s="38">
        <f t="shared" si="2"/>
        <v>-270.38999999999999</v>
      </c>
      <c r="M15" s="38">
        <f t="shared" si="3"/>
        <v>-270.38999999999999</v>
      </c>
      <c r="N15" s="38">
        <f t="shared" si="4"/>
        <v>0</v>
      </c>
      <c r="O15" s="39">
        <f t="shared" si="5"/>
        <v>-1.0003699729919715</v>
      </c>
      <c r="P15" s="39" t="str">
        <f t="shared" si="6"/>
        <v/>
      </c>
      <c r="Q15" s="39" t="str">
        <f t="shared" si="7"/>
        <v/>
      </c>
      <c r="R15" s="39" t="str">
        <f t="shared" si="8"/>
        <v/>
      </c>
      <c r="S15" s="40"/>
    </row>
    <row r="16" ht="18" customHeight="1">
      <c r="A16" s="17"/>
      <c r="B16" s="42"/>
      <c r="C16" s="43"/>
      <c r="D16" s="44" t="s">
        <v>48</v>
      </c>
      <c r="E16" s="36">
        <f t="shared" ref="E16:K16" si="9">SUM(E6:E15)</f>
        <v>16708372.128333332</v>
      </c>
      <c r="F16" s="45">
        <f t="shared" si="9"/>
        <v>24658967.899999999</v>
      </c>
      <c r="G16" s="45">
        <f t="shared" si="9"/>
        <v>21235954.099999998</v>
      </c>
      <c r="H16" s="45">
        <f t="shared" si="9"/>
        <v>2300625.1000000001</v>
      </c>
      <c r="I16" s="45">
        <f t="shared" si="9"/>
        <v>21920383.890000001</v>
      </c>
      <c r="J16" s="45">
        <f t="shared" si="9"/>
        <v>2540196.8900000006</v>
      </c>
      <c r="K16" s="45">
        <f t="shared" si="9"/>
        <v>5212011.7616666695</v>
      </c>
      <c r="L16" s="45">
        <f t="shared" si="2"/>
        <v>684429.79000000283</v>
      </c>
      <c r="M16" s="45">
        <f t="shared" si="3"/>
        <v>-2738584.0099999979</v>
      </c>
      <c r="N16" s="45">
        <f t="shared" si="4"/>
        <v>239571.7900000005</v>
      </c>
      <c r="O16" s="46">
        <f t="shared" si="5"/>
        <v>1.3119401292737767</v>
      </c>
      <c r="P16" s="46">
        <f t="shared" si="6"/>
        <v>1.1041333461936065</v>
      </c>
      <c r="Q16" s="46">
        <f t="shared" si="7"/>
        <v>1.0322297640490758</v>
      </c>
      <c r="R16" s="46">
        <f t="shared" si="8"/>
        <v>0.88894166126068896</v>
      </c>
      <c r="S16" s="40"/>
    </row>
    <row r="17" ht="18" customHeight="1">
      <c r="A17" s="17" t="s">
        <v>49</v>
      </c>
      <c r="B17" s="18" t="s">
        <v>50</v>
      </c>
      <c r="C17" s="19" t="s">
        <v>51</v>
      </c>
      <c r="D17" s="35" t="s">
        <v>52</v>
      </c>
      <c r="E17" s="36">
        <v>45.600000000000001</v>
      </c>
      <c r="F17" s="37">
        <v>88</v>
      </c>
      <c r="G17" s="37">
        <v>80.599999999999994</v>
      </c>
      <c r="H17" s="38">
        <v>7.2999999999999998</v>
      </c>
      <c r="I17" s="37">
        <v>18.800000000000001</v>
      </c>
      <c r="J17" s="37">
        <v>-6.7999999999999998</v>
      </c>
      <c r="K17" s="38">
        <f t="shared" si="1"/>
        <v>-26.800000000000001</v>
      </c>
      <c r="L17" s="38">
        <f t="shared" si="2"/>
        <v>-61.799999999999997</v>
      </c>
      <c r="M17" s="38">
        <f t="shared" si="3"/>
        <v>-69.200000000000003</v>
      </c>
      <c r="N17" s="38">
        <f t="shared" si="4"/>
        <v>-14.1</v>
      </c>
      <c r="O17" s="39">
        <f t="shared" si="5"/>
        <v>0.41228070175438597</v>
      </c>
      <c r="P17" s="39">
        <f t="shared" si="6"/>
        <v>-0.93150684931506844</v>
      </c>
      <c r="Q17" s="39">
        <f t="shared" si="7"/>
        <v>0.23325062034739458</v>
      </c>
      <c r="R17" s="39">
        <f t="shared" si="8"/>
        <v>0.21363636363636365</v>
      </c>
      <c r="S17" s="40"/>
    </row>
    <row r="18" ht="15">
      <c r="A18" s="47" t="s">
        <v>53</v>
      </c>
      <c r="B18" s="48" t="s">
        <v>50</v>
      </c>
      <c r="C18" s="49" t="s">
        <v>54</v>
      </c>
      <c r="D18" s="50" t="s">
        <v>55</v>
      </c>
      <c r="E18" s="36">
        <v>130.5</v>
      </c>
      <c r="F18" s="51">
        <v>328.30000000000001</v>
      </c>
      <c r="G18" s="51">
        <v>300.89999999999998</v>
      </c>
      <c r="H18" s="52">
        <v>27.399999999999999</v>
      </c>
      <c r="I18" s="51">
        <v>81.700000000000003</v>
      </c>
      <c r="J18" s="51">
        <v>8.8000000000000007</v>
      </c>
      <c r="K18" s="52">
        <f t="shared" si="1"/>
        <v>-48.799999999999997</v>
      </c>
      <c r="L18" s="52">
        <f t="shared" si="2"/>
        <v>-219.19999999999999</v>
      </c>
      <c r="M18" s="52">
        <f t="shared" si="3"/>
        <v>-246.60000000000002</v>
      </c>
      <c r="N18" s="52">
        <f t="shared" si="4"/>
        <v>-18.599999999999998</v>
      </c>
      <c r="O18" s="53">
        <f t="shared" si="5"/>
        <v>0.62605363984674334</v>
      </c>
      <c r="P18" s="53">
        <f t="shared" si="6"/>
        <v>0.32116788321167888</v>
      </c>
      <c r="Q18" s="53">
        <f t="shared" si="7"/>
        <v>0.27151877700232641</v>
      </c>
      <c r="R18" s="53">
        <f t="shared" si="8"/>
        <v>0.24885775205604629</v>
      </c>
      <c r="S18" s="40"/>
    </row>
    <row r="19" ht="35.25" customHeight="1">
      <c r="A19" s="17" t="s">
        <v>56</v>
      </c>
      <c r="B19" s="18" t="s">
        <v>27</v>
      </c>
      <c r="C19" s="19" t="s">
        <v>57</v>
      </c>
      <c r="D19" s="35" t="s">
        <v>58</v>
      </c>
      <c r="E19" s="36">
        <v>-2.48</v>
      </c>
      <c r="F19" s="37"/>
      <c r="G19" s="37"/>
      <c r="H19" s="38"/>
      <c r="I19" s="37">
        <v>0</v>
      </c>
      <c r="J19" s="37">
        <v>0</v>
      </c>
      <c r="K19" s="38">
        <f t="shared" ref="K19:K20" si="10">I19-E19</f>
        <v>2.48</v>
      </c>
      <c r="L19" s="38">
        <f t="shared" ref="L19:L20" si="11">I19-G19</f>
        <v>0</v>
      </c>
      <c r="M19" s="38">
        <f t="shared" ref="M19:M20" si="12">I19-F19</f>
        <v>0</v>
      </c>
      <c r="N19" s="38">
        <f t="shared" ref="N19:N20" si="13">J19-H19</f>
        <v>0</v>
      </c>
      <c r="O19" s="39">
        <f t="shared" ref="O19:O20" si="14">IFERROR(I19/E19,"")</f>
        <v>0</v>
      </c>
      <c r="P19" s="39" t="str">
        <f t="shared" ref="P19:P20" si="15">IFERROR(J19/H19,"")</f>
        <v/>
      </c>
      <c r="Q19" s="39" t="str">
        <f>IFERROR(I19/G19,"")</f>
        <v/>
      </c>
      <c r="R19" s="39" t="str">
        <f t="shared" ref="R19:R20" si="16">IFERROR(I19/F19,"")</f>
        <v/>
      </c>
      <c r="S19" s="40"/>
    </row>
    <row r="20" ht="15">
      <c r="A20" s="47" t="s">
        <v>59</v>
      </c>
      <c r="B20" s="48" t="s">
        <v>24</v>
      </c>
      <c r="C20" s="49" t="s">
        <v>60</v>
      </c>
      <c r="D20" s="50" t="s">
        <v>61</v>
      </c>
      <c r="E20" s="36">
        <v>125</v>
      </c>
      <c r="F20" s="51">
        <v>55</v>
      </c>
      <c r="G20" s="51">
        <v>45</v>
      </c>
      <c r="H20" s="52">
        <v>0</v>
      </c>
      <c r="I20" s="51">
        <v>2775</v>
      </c>
      <c r="J20" s="51">
        <v>5</v>
      </c>
      <c r="K20" s="52">
        <f t="shared" si="10"/>
        <v>2650</v>
      </c>
      <c r="L20" s="52">
        <f t="shared" si="11"/>
        <v>2730</v>
      </c>
      <c r="M20" s="52">
        <f t="shared" si="12"/>
        <v>2720</v>
      </c>
      <c r="N20" s="52">
        <f t="shared" si="13"/>
        <v>5</v>
      </c>
      <c r="O20" s="53">
        <f t="shared" si="14"/>
        <v>22.199999999999999</v>
      </c>
      <c r="P20" s="53" t="str">
        <f t="shared" si="15"/>
        <v/>
      </c>
      <c r="Q20" s="53">
        <v>14042.1</v>
      </c>
      <c r="R20" s="53">
        <f t="shared" si="16"/>
        <v>50.454545454545453</v>
      </c>
      <c r="S20" s="40"/>
    </row>
    <row r="21" s="25" customFormat="1" ht="24.75" customHeight="1">
      <c r="A21" s="26"/>
      <c r="B21" s="26"/>
      <c r="C21" s="54"/>
      <c r="D21" s="55" t="s">
        <v>62</v>
      </c>
      <c r="E21" s="41">
        <f t="shared" ref="E21:K21" si="17">E25+E28+E36+E48+E50+E55+E58+E61+E70</f>
        <v>6404338.3600000003</v>
      </c>
      <c r="F21" s="31">
        <f t="shared" si="17"/>
        <v>7640235.8399999999</v>
      </c>
      <c r="G21" s="31">
        <f t="shared" si="17"/>
        <v>6996257.1400000006</v>
      </c>
      <c r="H21" s="31">
        <f t="shared" si="17"/>
        <v>647240.59999999998</v>
      </c>
      <c r="I21" s="31">
        <f t="shared" si="17"/>
        <v>7205547.620000001</v>
      </c>
      <c r="J21" s="31">
        <f t="shared" si="17"/>
        <v>587098.78999999992</v>
      </c>
      <c r="K21" s="31">
        <f t="shared" si="17"/>
        <v>801209.26000000129</v>
      </c>
      <c r="L21" s="31">
        <f t="shared" si="2"/>
        <v>209290.48000000045</v>
      </c>
      <c r="M21" s="31">
        <f t="shared" si="3"/>
        <v>-434688.21999999881</v>
      </c>
      <c r="N21" s="31">
        <f t="shared" si="4"/>
        <v>-60141.810000000056</v>
      </c>
      <c r="O21" s="32">
        <f t="shared" si="5"/>
        <v>1.1251041426861776</v>
      </c>
      <c r="P21" s="32">
        <f t="shared" si="6"/>
        <v>0.9070796702184627</v>
      </c>
      <c r="Q21" s="32">
        <f t="shared" si="7"/>
        <v>1.0299146351844923</v>
      </c>
      <c r="R21" s="32">
        <f t="shared" si="8"/>
        <v>0.94310539241155167</v>
      </c>
      <c r="S21" s="34"/>
    </row>
    <row r="22" ht="18" customHeight="1">
      <c r="A22" s="17" t="s">
        <v>56</v>
      </c>
      <c r="B22" s="18" t="s">
        <v>27</v>
      </c>
      <c r="C22" s="56" t="s">
        <v>63</v>
      </c>
      <c r="D22" s="57" t="s">
        <v>64</v>
      </c>
      <c r="E22" s="58">
        <v>154688.04000000001</v>
      </c>
      <c r="F22" s="51">
        <v>230652.39999999999</v>
      </c>
      <c r="G22" s="51">
        <v>210757.60000000001</v>
      </c>
      <c r="H22" s="52">
        <v>19537.700000000001</v>
      </c>
      <c r="I22" s="51">
        <v>218012.26000000001</v>
      </c>
      <c r="J22" s="51">
        <v>22106.509999999998</v>
      </c>
      <c r="K22" s="52">
        <f t="shared" si="1"/>
        <v>63324.220000000001</v>
      </c>
      <c r="L22" s="52">
        <f t="shared" si="2"/>
        <v>7254.6600000000035</v>
      </c>
      <c r="M22" s="52">
        <f t="shared" si="3"/>
        <v>-12640.139999999985</v>
      </c>
      <c r="N22" s="52">
        <f t="shared" si="4"/>
        <v>2568.8099999999977</v>
      </c>
      <c r="O22" s="53">
        <f t="shared" si="5"/>
        <v>1.4093672658855849</v>
      </c>
      <c r="P22" s="53">
        <f t="shared" si="6"/>
        <v>1.1314796521596706</v>
      </c>
      <c r="Q22" s="53">
        <f t="shared" si="7"/>
        <v>1.0344218191894385</v>
      </c>
      <c r="R22" s="53">
        <f t="shared" si="8"/>
        <v>0.94519831573397894</v>
      </c>
    </row>
    <row r="23" ht="18" customHeight="1">
      <c r="A23" s="17"/>
      <c r="B23" s="18"/>
      <c r="C23" s="19" t="s">
        <v>65</v>
      </c>
      <c r="D23" s="57" t="s">
        <v>66</v>
      </c>
      <c r="E23" s="36">
        <v>50255.370000000003</v>
      </c>
      <c r="F23" s="51">
        <v>4501.5</v>
      </c>
      <c r="G23" s="51">
        <v>4501.5</v>
      </c>
      <c r="H23" s="52">
        <v>0</v>
      </c>
      <c r="I23" s="51">
        <v>4074.3499999999999</v>
      </c>
      <c r="J23" s="51">
        <v>0</v>
      </c>
      <c r="K23" s="52">
        <f t="shared" si="1"/>
        <v>-46181.020000000004</v>
      </c>
      <c r="L23" s="52">
        <f t="shared" si="2"/>
        <v>-427.15000000000009</v>
      </c>
      <c r="M23" s="52">
        <f t="shared" si="3"/>
        <v>-427.15000000000009</v>
      </c>
      <c r="N23" s="52">
        <f t="shared" si="4"/>
        <v>0</v>
      </c>
      <c r="O23" s="53">
        <f t="shared" si="5"/>
        <v>0.081072928126884741</v>
      </c>
      <c r="P23" s="53" t="str">
        <f t="shared" si="6"/>
        <v/>
      </c>
      <c r="Q23" s="53">
        <f t="shared" si="7"/>
        <v>0.90510940797511941</v>
      </c>
      <c r="R23" s="53">
        <f t="shared" si="8"/>
        <v>0.90510940797511941</v>
      </c>
    </row>
    <row r="24" ht="18" customHeight="1">
      <c r="A24" s="17"/>
      <c r="B24" s="18"/>
      <c r="C24" s="19" t="s">
        <v>67</v>
      </c>
      <c r="D24" s="59" t="s">
        <v>68</v>
      </c>
      <c r="E24" s="36">
        <v>110673.87</v>
      </c>
      <c r="F24" s="51">
        <v>130834.8</v>
      </c>
      <c r="G24" s="52">
        <v>119796.3</v>
      </c>
      <c r="H24" s="52">
        <v>10520</v>
      </c>
      <c r="I24" s="51">
        <v>151811.80000000002</v>
      </c>
      <c r="J24" s="52">
        <v>23922.399999999998</v>
      </c>
      <c r="K24" s="52">
        <f t="shared" si="1"/>
        <v>41137.930000000022</v>
      </c>
      <c r="L24" s="52">
        <f t="shared" si="2"/>
        <v>32015.500000000015</v>
      </c>
      <c r="M24" s="52">
        <f t="shared" si="3"/>
        <v>20977.000000000015</v>
      </c>
      <c r="N24" s="52">
        <f t="shared" si="4"/>
        <v>13402.399999999998</v>
      </c>
      <c r="O24" s="53">
        <f t="shared" si="5"/>
        <v>1.3717040887790408</v>
      </c>
      <c r="P24" s="53">
        <f t="shared" si="6"/>
        <v>2.2739923954372623</v>
      </c>
      <c r="Q24" s="53">
        <f t="shared" si="7"/>
        <v>1.2672494893414907</v>
      </c>
      <c r="R24" s="53">
        <f t="shared" si="8"/>
        <v>1.1603319606098685</v>
      </c>
    </row>
    <row r="25" ht="18" customHeight="1">
      <c r="A25" s="17"/>
      <c r="B25" s="18"/>
      <c r="C25" s="43"/>
      <c r="D25" s="44" t="s">
        <v>48</v>
      </c>
      <c r="E25" s="36">
        <f t="shared" ref="E25:J25" si="18">SUM(E22:E24)</f>
        <v>315617.28000000003</v>
      </c>
      <c r="F25" s="60">
        <f t="shared" si="18"/>
        <v>365988.70000000001</v>
      </c>
      <c r="G25" s="60">
        <f t="shared" si="18"/>
        <v>335055.40000000002</v>
      </c>
      <c r="H25" s="60">
        <f t="shared" si="18"/>
        <v>30057.700000000001</v>
      </c>
      <c r="I25" s="60">
        <f t="shared" si="18"/>
        <v>373898.41000000003</v>
      </c>
      <c r="J25" s="60">
        <f t="shared" si="18"/>
        <v>46028.909999999996</v>
      </c>
      <c r="K25" s="60">
        <f t="shared" si="1"/>
        <v>58281.130000000005</v>
      </c>
      <c r="L25" s="60">
        <f t="shared" si="2"/>
        <v>38843.010000000009</v>
      </c>
      <c r="M25" s="60">
        <f t="shared" si="3"/>
        <v>7909.710000000021</v>
      </c>
      <c r="N25" s="60">
        <f t="shared" si="4"/>
        <v>15971.209999999995</v>
      </c>
      <c r="O25" s="61">
        <f t="shared" si="5"/>
        <v>1.1846576017637565</v>
      </c>
      <c r="P25" s="61">
        <f t="shared" si="6"/>
        <v>1.5313517002298911</v>
      </c>
      <c r="Q25" s="61">
        <f t="shared" si="7"/>
        <v>1.1159301118561289</v>
      </c>
      <c r="R25" s="61">
        <f t="shared" si="8"/>
        <v>1.021611896760747</v>
      </c>
    </row>
    <row r="26" ht="23.25" customHeight="1">
      <c r="A26" s="18">
        <v>951</v>
      </c>
      <c r="B26" s="18" t="s">
        <v>24</v>
      </c>
      <c r="C26" s="62" t="s">
        <v>69</v>
      </c>
      <c r="D26" s="63" t="s">
        <v>70</v>
      </c>
      <c r="E26" s="58">
        <v>96025.790000000008</v>
      </c>
      <c r="F26" s="51">
        <v>102367.89999999999</v>
      </c>
      <c r="G26" s="52">
        <v>91925.800000000003</v>
      </c>
      <c r="H26" s="52">
        <v>6278</v>
      </c>
      <c r="I26" s="51">
        <v>101916.92999999999</v>
      </c>
      <c r="J26" s="52">
        <v>6981.1799999999994</v>
      </c>
      <c r="K26" s="52">
        <f t="shared" si="1"/>
        <v>5891.1399999999849</v>
      </c>
      <c r="L26" s="52">
        <f t="shared" si="2"/>
        <v>9991.1299999999901</v>
      </c>
      <c r="M26" s="52">
        <f t="shared" si="3"/>
        <v>-450.97000000000116</v>
      </c>
      <c r="N26" s="52">
        <f t="shared" si="4"/>
        <v>703.17999999999938</v>
      </c>
      <c r="O26" s="53">
        <f t="shared" si="5"/>
        <v>1.0613495603628982</v>
      </c>
      <c r="P26" s="53">
        <f t="shared" si="6"/>
        <v>1.1120070086014653</v>
      </c>
      <c r="Q26" s="53">
        <f t="shared" si="7"/>
        <v>1.1086868974760078</v>
      </c>
      <c r="R26" s="53">
        <f t="shared" si="8"/>
        <v>0.99559461510883784</v>
      </c>
    </row>
    <row r="27" ht="22.5" customHeight="1">
      <c r="A27" s="18"/>
      <c r="B27" s="18"/>
      <c r="C27" s="62" t="s">
        <v>71</v>
      </c>
      <c r="D27" s="64" t="s">
        <v>72</v>
      </c>
      <c r="E27" s="58">
        <v>11536.41</v>
      </c>
      <c r="F27" s="51">
        <v>13384.799999999999</v>
      </c>
      <c r="G27" s="52">
        <v>12850.5</v>
      </c>
      <c r="H27" s="52">
        <v>1532.8</v>
      </c>
      <c r="I27" s="51">
        <v>15063.9</v>
      </c>
      <c r="J27" s="52">
        <v>498.76999999999998</v>
      </c>
      <c r="K27" s="52">
        <f t="shared" si="1"/>
        <v>3527.4899999999998</v>
      </c>
      <c r="L27" s="52">
        <f t="shared" si="2"/>
        <v>2213.3999999999996</v>
      </c>
      <c r="M27" s="52">
        <f t="shared" si="3"/>
        <v>1679.1000000000004</v>
      </c>
      <c r="N27" s="52">
        <f t="shared" si="4"/>
        <v>-1034.03</v>
      </c>
      <c r="O27" s="53">
        <f t="shared" si="5"/>
        <v>1.3057701659355032</v>
      </c>
      <c r="P27" s="53">
        <f t="shared" si="6"/>
        <v>0.32539796450939457</v>
      </c>
      <c r="Q27" s="53">
        <f t="shared" si="7"/>
        <v>1.1722423252013541</v>
      </c>
      <c r="R27" s="53">
        <f t="shared" si="8"/>
        <v>1.1254482696790389</v>
      </c>
    </row>
    <row r="28" ht="15">
      <c r="A28" s="18"/>
      <c r="B28" s="18"/>
      <c r="C28" s="43"/>
      <c r="D28" s="65" t="s">
        <v>48</v>
      </c>
      <c r="E28" s="36">
        <f t="shared" ref="E28:J28" si="19">E26+E27</f>
        <v>107562.20000000001</v>
      </c>
      <c r="F28" s="60">
        <f t="shared" si="19"/>
        <v>115752.7</v>
      </c>
      <c r="G28" s="60">
        <f t="shared" si="19"/>
        <v>104776.3</v>
      </c>
      <c r="H28" s="60">
        <f t="shared" si="19"/>
        <v>7810.8000000000002</v>
      </c>
      <c r="I28" s="60">
        <f t="shared" si="19"/>
        <v>116980.82999999999</v>
      </c>
      <c r="J28" s="60">
        <f t="shared" si="19"/>
        <v>7479.9499999999989</v>
      </c>
      <c r="K28" s="60">
        <f t="shared" si="1"/>
        <v>9418.6299999999756</v>
      </c>
      <c r="L28" s="60">
        <f t="shared" si="2"/>
        <v>12204.529999999984</v>
      </c>
      <c r="M28" s="60">
        <f t="shared" si="3"/>
        <v>1228.1299999999901</v>
      </c>
      <c r="N28" s="60">
        <f t="shared" si="4"/>
        <v>-330.85000000000127</v>
      </c>
      <c r="O28" s="61">
        <f t="shared" si="5"/>
        <v>1.0875644975651295</v>
      </c>
      <c r="P28" s="61">
        <f t="shared" si="6"/>
        <v>0.95764198289547786</v>
      </c>
      <c r="Q28" s="61">
        <f t="shared" si="7"/>
        <v>1.1164817807080416</v>
      </c>
      <c r="R28" s="61">
        <f t="shared" si="8"/>
        <v>1.0106099468954071</v>
      </c>
    </row>
    <row r="29" ht="18.75" customHeight="1">
      <c r="A29" s="17" t="s">
        <v>73</v>
      </c>
      <c r="B29" s="18" t="s">
        <v>74</v>
      </c>
      <c r="C29" s="19" t="s">
        <v>75</v>
      </c>
      <c r="D29" s="57" t="s">
        <v>76</v>
      </c>
      <c r="E29" s="36">
        <v>3566.5100000000002</v>
      </c>
      <c r="F29" s="51">
        <v>2640</v>
      </c>
      <c r="G29" s="51">
        <v>2640</v>
      </c>
      <c r="H29" s="52">
        <v>0</v>
      </c>
      <c r="I29" s="51">
        <v>7403.8299999999999</v>
      </c>
      <c r="J29" s="51">
        <v>0</v>
      </c>
      <c r="K29" s="52">
        <f t="shared" si="1"/>
        <v>3837.3199999999997</v>
      </c>
      <c r="L29" s="52">
        <f t="shared" si="2"/>
        <v>4763.8299999999999</v>
      </c>
      <c r="M29" s="52">
        <f t="shared" si="3"/>
        <v>4763.8299999999999</v>
      </c>
      <c r="N29" s="52">
        <f t="shared" si="4"/>
        <v>0</v>
      </c>
      <c r="O29" s="53">
        <f t="shared" si="5"/>
        <v>2.0759313726864637</v>
      </c>
      <c r="P29" s="53" t="str">
        <f t="shared" si="6"/>
        <v/>
      </c>
      <c r="Q29" s="53">
        <f t="shared" si="7"/>
        <v>2.8044810606060606</v>
      </c>
      <c r="R29" s="53">
        <f t="shared" si="8"/>
        <v>2.8044810606060606</v>
      </c>
    </row>
    <row r="30" ht="17.25" customHeight="1">
      <c r="A30" s="17"/>
      <c r="B30" s="18"/>
      <c r="C30" s="19" t="s">
        <v>77</v>
      </c>
      <c r="D30" s="66" t="s">
        <v>78</v>
      </c>
      <c r="E30" s="58">
        <v>74799.37000000001</v>
      </c>
      <c r="F30" s="51">
        <v>95135.199999999997</v>
      </c>
      <c r="G30" s="52">
        <v>85500</v>
      </c>
      <c r="H30" s="52">
        <v>8000</v>
      </c>
      <c r="I30" s="51">
        <v>73118.020000000004</v>
      </c>
      <c r="J30" s="52">
        <v>6151.1499999999996</v>
      </c>
      <c r="K30" s="52">
        <f t="shared" si="1"/>
        <v>-1681.3500000000058</v>
      </c>
      <c r="L30" s="52">
        <f t="shared" si="2"/>
        <v>-12381.979999999996</v>
      </c>
      <c r="M30" s="52">
        <f t="shared" si="3"/>
        <v>-22017.179999999993</v>
      </c>
      <c r="N30" s="52">
        <f t="shared" si="4"/>
        <v>-1848.8500000000004</v>
      </c>
      <c r="O30" s="53">
        <f t="shared" si="5"/>
        <v>0.97752186950237674</v>
      </c>
      <c r="P30" s="53">
        <f t="shared" si="6"/>
        <v>0.76889374999999993</v>
      </c>
      <c r="Q30" s="53">
        <f t="shared" si="7"/>
        <v>0.85518152046783635</v>
      </c>
      <c r="R30" s="53">
        <f t="shared" si="8"/>
        <v>0.76856957256620062</v>
      </c>
    </row>
    <row r="31" ht="15">
      <c r="A31" s="17"/>
      <c r="B31" s="18"/>
      <c r="C31" s="56" t="s">
        <v>79</v>
      </c>
      <c r="D31" s="67" t="s">
        <v>80</v>
      </c>
      <c r="E31" s="36">
        <v>7956.79</v>
      </c>
      <c r="F31" s="51">
        <v>557</v>
      </c>
      <c r="G31" s="52">
        <v>510.5</v>
      </c>
      <c r="H31" s="52">
        <v>46.399999999999999</v>
      </c>
      <c r="I31" s="51">
        <v>1225.1900000000001</v>
      </c>
      <c r="J31" s="52">
        <v>60.920000000000002</v>
      </c>
      <c r="K31" s="52">
        <f t="shared" si="1"/>
        <v>-6731.6000000000004</v>
      </c>
      <c r="L31" s="52">
        <f t="shared" si="2"/>
        <v>714.69000000000005</v>
      </c>
      <c r="M31" s="52">
        <f t="shared" si="3"/>
        <v>668.19000000000005</v>
      </c>
      <c r="N31" s="52">
        <f t="shared" si="4"/>
        <v>14.520000000000003</v>
      </c>
      <c r="O31" s="53">
        <f t="shared" si="5"/>
        <v>0.15398043683445209</v>
      </c>
      <c r="P31" s="53">
        <f t="shared" si="6"/>
        <v>1.3129310344827587</v>
      </c>
      <c r="Q31" s="53">
        <f t="shared" si="7"/>
        <v>2.3999804113614105</v>
      </c>
      <c r="R31" s="53">
        <f t="shared" si="8"/>
        <v>2.1996229802513465</v>
      </c>
    </row>
    <row r="32" s="68" customFormat="1" ht="27" customHeight="1">
      <c r="A32" s="17"/>
      <c r="B32" s="18"/>
      <c r="C32" s="62" t="s">
        <v>81</v>
      </c>
      <c r="D32" s="63" t="s">
        <v>82</v>
      </c>
      <c r="E32" s="36">
        <f t="shared" ref="E32:J32" si="20">E33+E35+E34</f>
        <v>222042.22</v>
      </c>
      <c r="F32" s="52">
        <f t="shared" si="20"/>
        <v>314008</v>
      </c>
      <c r="G32" s="52">
        <f t="shared" si="20"/>
        <v>303519.60000000003</v>
      </c>
      <c r="H32" s="52">
        <f t="shared" si="20"/>
        <v>20185.799999999999</v>
      </c>
      <c r="I32" s="52">
        <f t="shared" si="20"/>
        <v>316013.89999999997</v>
      </c>
      <c r="J32" s="52">
        <f t="shared" si="20"/>
        <v>2102.9700000000003</v>
      </c>
      <c r="K32" s="52">
        <f t="shared" si="1"/>
        <v>93971.679999999964</v>
      </c>
      <c r="L32" s="52">
        <f t="shared" si="2"/>
        <v>12494.29999999993</v>
      </c>
      <c r="M32" s="52">
        <f t="shared" si="3"/>
        <v>2005.8999999999651</v>
      </c>
      <c r="N32" s="52">
        <f t="shared" si="4"/>
        <v>-18082.829999999998</v>
      </c>
      <c r="O32" s="53">
        <f t="shared" si="5"/>
        <v>1.4232153686807849</v>
      </c>
      <c r="P32" s="53">
        <f t="shared" si="6"/>
        <v>0.1041806616532414</v>
      </c>
      <c r="Q32" s="53">
        <f t="shared" si="7"/>
        <v>1.0411647221464444</v>
      </c>
      <c r="R32" s="53">
        <f t="shared" si="8"/>
        <v>1.0063880538075463</v>
      </c>
    </row>
    <row r="33" ht="23.25" customHeight="1">
      <c r="A33" s="17"/>
      <c r="B33" s="18"/>
      <c r="C33" s="62" t="s">
        <v>83</v>
      </c>
      <c r="D33" s="69" t="s">
        <v>84</v>
      </c>
      <c r="E33" s="58">
        <v>186365.44</v>
      </c>
      <c r="F33" s="51">
        <v>276773.29999999999</v>
      </c>
      <c r="G33" s="51">
        <v>270591.90000000002</v>
      </c>
      <c r="H33" s="60">
        <v>17597.200000000001</v>
      </c>
      <c r="I33" s="51">
        <v>287116.22999999998</v>
      </c>
      <c r="J33" s="51">
        <v>0</v>
      </c>
      <c r="K33" s="60">
        <f t="shared" si="1"/>
        <v>100750.78999999998</v>
      </c>
      <c r="L33" s="60">
        <f t="shared" si="2"/>
        <v>16524.329999999958</v>
      </c>
      <c r="M33" s="60">
        <f t="shared" si="3"/>
        <v>10342.929999999993</v>
      </c>
      <c r="N33" s="60">
        <f t="shared" si="4"/>
        <v>-17597.200000000001</v>
      </c>
      <c r="O33" s="53">
        <f t="shared" si="5"/>
        <v>1.5406087630839709</v>
      </c>
      <c r="P33" s="53">
        <f t="shared" si="6"/>
        <v>0</v>
      </c>
      <c r="Q33" s="53">
        <f t="shared" si="7"/>
        <v>1.0610673490226423</v>
      </c>
      <c r="R33" s="53">
        <f t="shared" si="8"/>
        <v>1.0373696812517681</v>
      </c>
    </row>
    <row r="34" ht="21" customHeight="1">
      <c r="A34" s="17"/>
      <c r="B34" s="18"/>
      <c r="C34" s="62" t="s">
        <v>85</v>
      </c>
      <c r="D34" s="69" t="s">
        <v>86</v>
      </c>
      <c r="E34" s="36">
        <v>1024.1700000000001</v>
      </c>
      <c r="F34" s="51">
        <v>1403.8</v>
      </c>
      <c r="G34" s="51">
        <v>1150.2</v>
      </c>
      <c r="H34" s="60">
        <v>0</v>
      </c>
      <c r="I34" s="51">
        <v>0</v>
      </c>
      <c r="J34" s="51">
        <v>0</v>
      </c>
      <c r="K34" s="60">
        <f t="shared" si="1"/>
        <v>-1024.1700000000001</v>
      </c>
      <c r="L34" s="60">
        <f t="shared" si="2"/>
        <v>-1150.2</v>
      </c>
      <c r="M34" s="60">
        <f t="shared" si="3"/>
        <v>-1403.8</v>
      </c>
      <c r="N34" s="60">
        <f t="shared" si="4"/>
        <v>0</v>
      </c>
      <c r="O34" s="53">
        <f t="shared" si="5"/>
        <v>0</v>
      </c>
      <c r="P34" s="53" t="str">
        <f t="shared" si="6"/>
        <v/>
      </c>
      <c r="Q34" s="53">
        <f t="shared" si="7"/>
        <v>0</v>
      </c>
      <c r="R34" s="53">
        <f t="shared" si="8"/>
        <v>0</v>
      </c>
    </row>
    <row r="35" ht="25.5" customHeight="1">
      <c r="A35" s="17"/>
      <c r="B35" s="18"/>
      <c r="C35" s="62" t="s">
        <v>87</v>
      </c>
      <c r="D35" s="69" t="s">
        <v>88</v>
      </c>
      <c r="E35" s="58">
        <v>34652.610000000001</v>
      </c>
      <c r="F35" s="51">
        <v>35830.900000000001</v>
      </c>
      <c r="G35" s="51">
        <v>31777.5</v>
      </c>
      <c r="H35" s="60">
        <v>2588.5999999999999</v>
      </c>
      <c r="I35" s="51">
        <v>28897.670000000002</v>
      </c>
      <c r="J35" s="51">
        <v>2102.9700000000003</v>
      </c>
      <c r="K35" s="60">
        <f t="shared" si="1"/>
        <v>-5754.9399999999987</v>
      </c>
      <c r="L35" s="60">
        <f t="shared" si="2"/>
        <v>-2879.8299999999981</v>
      </c>
      <c r="M35" s="60">
        <f t="shared" si="3"/>
        <v>-6933.2299999999996</v>
      </c>
      <c r="N35" s="60">
        <f t="shared" si="4"/>
        <v>-485.62999999999965</v>
      </c>
      <c r="O35" s="53">
        <f t="shared" si="5"/>
        <v>0.83392477507466256</v>
      </c>
      <c r="P35" s="53">
        <f t="shared" si="6"/>
        <v>0.81239666228849583</v>
      </c>
      <c r="Q35" s="53">
        <f t="shared" si="7"/>
        <v>0.90937518684603891</v>
      </c>
      <c r="R35" s="53">
        <f t="shared" si="8"/>
        <v>0.8065013717210564</v>
      </c>
    </row>
    <row r="36" ht="15">
      <c r="A36" s="17"/>
      <c r="B36" s="17"/>
      <c r="C36" s="43"/>
      <c r="D36" s="65" t="s">
        <v>48</v>
      </c>
      <c r="E36" s="36">
        <f t="shared" ref="E36:J36" si="21">SUM(E29:E32)</f>
        <v>308364.89000000001</v>
      </c>
      <c r="F36" s="60">
        <f t="shared" si="21"/>
        <v>412340.20000000001</v>
      </c>
      <c r="G36" s="60">
        <f t="shared" si="21"/>
        <v>392170.10000000003</v>
      </c>
      <c r="H36" s="60">
        <f t="shared" si="21"/>
        <v>28232.199999999997</v>
      </c>
      <c r="I36" s="60">
        <f t="shared" si="21"/>
        <v>397760.93999999994</v>
      </c>
      <c r="J36" s="60">
        <f t="shared" si="21"/>
        <v>8315.0400000000009</v>
      </c>
      <c r="K36" s="60">
        <f t="shared" si="1"/>
        <v>89396.04999999993</v>
      </c>
      <c r="L36" s="60">
        <f t="shared" si="2"/>
        <v>5590.8399999999092</v>
      </c>
      <c r="M36" s="60">
        <f t="shared" si="3"/>
        <v>-14579.260000000068</v>
      </c>
      <c r="N36" s="60">
        <f t="shared" si="4"/>
        <v>-19917.159999999996</v>
      </c>
      <c r="O36" s="61">
        <f t="shared" si="5"/>
        <v>1.2899034646908081</v>
      </c>
      <c r="P36" s="61">
        <f t="shared" si="6"/>
        <v>0.29452327484220153</v>
      </c>
      <c r="Q36" s="61">
        <f t="shared" si="7"/>
        <v>1.0142561607832925</v>
      </c>
      <c r="R36" s="61">
        <f t="shared" si="8"/>
        <v>0.96464264216780204</v>
      </c>
    </row>
    <row r="37" ht="30">
      <c r="A37" s="17" t="s">
        <v>89</v>
      </c>
      <c r="B37" s="18" t="s">
        <v>38</v>
      </c>
      <c r="C37" s="56" t="s">
        <v>90</v>
      </c>
      <c r="D37" s="67" t="s">
        <v>91</v>
      </c>
      <c r="E37" s="58">
        <v>276449.85999999999</v>
      </c>
      <c r="F37" s="52">
        <v>280952</v>
      </c>
      <c r="G37" s="52">
        <v>270450</v>
      </c>
      <c r="H37" s="52">
        <v>17800</v>
      </c>
      <c r="I37" s="52">
        <v>272798.45000000001</v>
      </c>
      <c r="J37" s="52">
        <v>12798.82</v>
      </c>
      <c r="K37" s="52">
        <f t="shared" ref="K37:K82" si="22">I37-E37</f>
        <v>-3651.4099999999744</v>
      </c>
      <c r="L37" s="52">
        <f t="shared" si="2"/>
        <v>2348.4500000000116</v>
      </c>
      <c r="M37" s="52">
        <f t="shared" ref="M37:M82" si="23">I37-F37</f>
        <v>-8153.5499999999884</v>
      </c>
      <c r="N37" s="52">
        <f t="shared" ref="N37:N82" si="24">J37-H37</f>
        <v>-5001.1800000000003</v>
      </c>
      <c r="O37" s="53">
        <f t="shared" ref="O37:O82" si="25">IFERROR(I37/E37,"")</f>
        <v>0.98679178206131135</v>
      </c>
      <c r="P37" s="53">
        <f t="shared" ref="P37:P82" si="26">IFERROR(J37/H37,"")</f>
        <v>0.71903483146067415</v>
      </c>
      <c r="Q37" s="53">
        <f t="shared" si="7"/>
        <v>1.0086834904788315</v>
      </c>
      <c r="R37" s="53">
        <f t="shared" si="8"/>
        <v>0.97097885047979726</v>
      </c>
    </row>
    <row r="38" ht="30">
      <c r="A38" s="17"/>
      <c r="B38" s="18"/>
      <c r="C38" s="70" t="s">
        <v>92</v>
      </c>
      <c r="D38" s="71" t="s">
        <v>93</v>
      </c>
      <c r="E38" s="58">
        <v>222196.03</v>
      </c>
      <c r="F38" s="52">
        <v>439581.60000000003</v>
      </c>
      <c r="G38" s="52">
        <v>437557.70000000001</v>
      </c>
      <c r="H38" s="52">
        <v>4670</v>
      </c>
      <c r="I38" s="52">
        <v>484054.63</v>
      </c>
      <c r="J38" s="52">
        <v>4012.5199999999995</v>
      </c>
      <c r="K38" s="52">
        <f t="shared" si="22"/>
        <v>261858.60000000001</v>
      </c>
      <c r="L38" s="52">
        <f t="shared" si="2"/>
        <v>46496.929999999993</v>
      </c>
      <c r="M38" s="52">
        <f t="shared" si="23"/>
        <v>44473.02999999997</v>
      </c>
      <c r="N38" s="52">
        <f t="shared" si="24"/>
        <v>-657.48000000000047</v>
      </c>
      <c r="O38" s="53">
        <f t="shared" si="25"/>
        <v>2.1785026042094451</v>
      </c>
      <c r="P38" s="53">
        <f t="shared" si="26"/>
        <v>0.8592119914346894</v>
      </c>
      <c r="Q38" s="53">
        <f t="shared" si="7"/>
        <v>1.1062646823493221</v>
      </c>
      <c r="R38" s="53">
        <f t="shared" si="8"/>
        <v>1.1011712728649241</v>
      </c>
    </row>
    <row r="39" ht="30">
      <c r="A39" s="17"/>
      <c r="B39" s="18"/>
      <c r="C39" s="19" t="s">
        <v>94</v>
      </c>
      <c r="D39" s="59" t="s">
        <v>95</v>
      </c>
      <c r="E39" s="58">
        <v>41515.440000000002</v>
      </c>
      <c r="F39" s="52">
        <v>42797.900000000001</v>
      </c>
      <c r="G39" s="52">
        <v>40630</v>
      </c>
      <c r="H39" s="52">
        <v>4700</v>
      </c>
      <c r="I39" s="52">
        <v>42799.489999999998</v>
      </c>
      <c r="J39" s="52">
        <v>4747.9899999999998</v>
      </c>
      <c r="K39" s="52">
        <f t="shared" si="22"/>
        <v>1284.0499999999956</v>
      </c>
      <c r="L39" s="52">
        <f t="shared" si="2"/>
        <v>2169.489999999998</v>
      </c>
      <c r="M39" s="52">
        <f t="shared" si="23"/>
        <v>1.5899999999965075</v>
      </c>
      <c r="N39" s="52">
        <f t="shared" si="24"/>
        <v>47.989999999999782</v>
      </c>
      <c r="O39" s="53">
        <f t="shared" si="25"/>
        <v>1.0309294566069875</v>
      </c>
      <c r="P39" s="53">
        <f t="shared" si="26"/>
        <v>1.0102106382978724</v>
      </c>
      <c r="Q39" s="53">
        <f t="shared" si="7"/>
        <v>1.0533962589219787</v>
      </c>
      <c r="R39" s="53">
        <f t="shared" si="8"/>
        <v>1.000037151355557</v>
      </c>
    </row>
    <row r="40" ht="18.75" customHeight="1">
      <c r="A40" s="17"/>
      <c r="B40" s="18"/>
      <c r="C40" s="19" t="s">
        <v>96</v>
      </c>
      <c r="D40" s="59" t="s">
        <v>97</v>
      </c>
      <c r="E40" s="36">
        <v>3113.9499999999998</v>
      </c>
      <c r="F40" s="52">
        <v>3022.8000000000002</v>
      </c>
      <c r="G40" s="52">
        <v>2162.3000000000002</v>
      </c>
      <c r="H40" s="52">
        <v>0</v>
      </c>
      <c r="I40" s="52">
        <v>3962.5900000000001</v>
      </c>
      <c r="J40" s="52">
        <v>66.329999999999998</v>
      </c>
      <c r="K40" s="52">
        <f t="shared" si="22"/>
        <v>848.64000000000033</v>
      </c>
      <c r="L40" s="52">
        <f t="shared" si="2"/>
        <v>1800.29</v>
      </c>
      <c r="M40" s="52">
        <f t="shared" si="23"/>
        <v>939.78999999999996</v>
      </c>
      <c r="N40" s="52">
        <f t="shared" si="24"/>
        <v>66.329999999999998</v>
      </c>
      <c r="O40" s="53">
        <f t="shared" si="25"/>
        <v>1.2725284606368119</v>
      </c>
      <c r="P40" s="53" t="str">
        <f t="shared" si="26"/>
        <v/>
      </c>
      <c r="Q40" s="53">
        <f t="shared" si="7"/>
        <v>1.8325810479581925</v>
      </c>
      <c r="R40" s="53">
        <f t="shared" si="8"/>
        <v>1.31090048961228</v>
      </c>
    </row>
    <row r="41" ht="18" customHeight="1">
      <c r="A41" s="17"/>
      <c r="B41" s="18"/>
      <c r="C41" s="19" t="s">
        <v>98</v>
      </c>
      <c r="D41" s="59" t="s">
        <v>99</v>
      </c>
      <c r="E41" s="36">
        <v>281.63</v>
      </c>
      <c r="F41" s="52">
        <v>0</v>
      </c>
      <c r="G41" s="52">
        <v>0</v>
      </c>
      <c r="H41" s="52">
        <v>0</v>
      </c>
      <c r="I41" s="52">
        <v>1416.1199999999999</v>
      </c>
      <c r="J41" s="52">
        <v>43.930000000000007</v>
      </c>
      <c r="K41" s="52">
        <f t="shared" si="22"/>
        <v>1134.4899999999998</v>
      </c>
      <c r="L41" s="52">
        <f t="shared" si="2"/>
        <v>1416.1199999999999</v>
      </c>
      <c r="M41" s="52">
        <f t="shared" si="23"/>
        <v>1416.1199999999999</v>
      </c>
      <c r="N41" s="52">
        <f t="shared" si="24"/>
        <v>43.930000000000007</v>
      </c>
      <c r="O41" s="53">
        <f t="shared" si="25"/>
        <v>5.0282995419522063</v>
      </c>
      <c r="P41" s="53" t="str">
        <f t="shared" si="26"/>
        <v/>
      </c>
      <c r="Q41" s="53" t="str">
        <f t="shared" si="7"/>
        <v/>
      </c>
      <c r="R41" s="53" t="str">
        <f t="shared" si="8"/>
        <v/>
      </c>
    </row>
    <row r="42" ht="30">
      <c r="A42" s="17"/>
      <c r="B42" s="18"/>
      <c r="C42" s="56" t="s">
        <v>100</v>
      </c>
      <c r="D42" s="72" t="s">
        <v>101</v>
      </c>
      <c r="E42" s="58">
        <v>189735.54000000001</v>
      </c>
      <c r="F42" s="51">
        <v>189360.79999999999</v>
      </c>
      <c r="G42" s="51">
        <v>166380</v>
      </c>
      <c r="H42" s="52">
        <v>23300</v>
      </c>
      <c r="I42" s="51">
        <v>210097.82000000001</v>
      </c>
      <c r="J42" s="51">
        <v>21061.209999999999</v>
      </c>
      <c r="K42" s="52">
        <f t="shared" si="22"/>
        <v>20362.279999999999</v>
      </c>
      <c r="L42" s="52">
        <f t="shared" si="2"/>
        <v>43717.820000000007</v>
      </c>
      <c r="M42" s="52">
        <f t="shared" si="23"/>
        <v>20737.020000000019</v>
      </c>
      <c r="N42" s="52">
        <f t="shared" si="24"/>
        <v>-2238.7900000000009</v>
      </c>
      <c r="O42" s="53">
        <f t="shared" si="25"/>
        <v>1.1073192718665148</v>
      </c>
      <c r="P42" s="53">
        <f t="shared" si="26"/>
        <v>0.90391459227467807</v>
      </c>
      <c r="Q42" s="53">
        <f t="shared" si="7"/>
        <v>1.2627588652482269</v>
      </c>
      <c r="R42" s="53">
        <f t="shared" si="8"/>
        <v>1.1095106273315281</v>
      </c>
    </row>
    <row r="43" ht="21" customHeight="1">
      <c r="A43" s="17"/>
      <c r="B43" s="18"/>
      <c r="C43" s="56" t="s">
        <v>102</v>
      </c>
      <c r="D43" s="72" t="s">
        <v>103</v>
      </c>
      <c r="E43" s="51">
        <v>11940</v>
      </c>
      <c r="F43" s="51"/>
      <c r="G43" s="51"/>
      <c r="H43" s="52"/>
      <c r="I43" s="52">
        <v>5017.3199999999997</v>
      </c>
      <c r="J43" s="51">
        <v>0</v>
      </c>
      <c r="K43" s="52">
        <f t="shared" si="22"/>
        <v>-6922.6800000000003</v>
      </c>
      <c r="L43" s="52">
        <f t="shared" si="2"/>
        <v>5017.3199999999997</v>
      </c>
      <c r="M43" s="52">
        <f t="shared" si="23"/>
        <v>5017.3199999999997</v>
      </c>
      <c r="N43" s="52">
        <f t="shared" si="24"/>
        <v>0</v>
      </c>
      <c r="O43" s="53">
        <f t="shared" si="25"/>
        <v>0.42021105527638186</v>
      </c>
      <c r="P43" s="53" t="str">
        <f t="shared" si="26"/>
        <v/>
      </c>
      <c r="Q43" s="53" t="str">
        <f t="shared" si="7"/>
        <v/>
      </c>
      <c r="R43" s="53" t="str">
        <f t="shared" si="8"/>
        <v/>
      </c>
    </row>
    <row r="44" ht="34.5" customHeight="1">
      <c r="A44" s="17"/>
      <c r="B44" s="18"/>
      <c r="C44" s="56" t="s">
        <v>104</v>
      </c>
      <c r="D44" s="72" t="s">
        <v>105</v>
      </c>
      <c r="E44" s="58">
        <v>87111.460000000006</v>
      </c>
      <c r="F44" s="51">
        <v>82177</v>
      </c>
      <c r="G44" s="51">
        <v>72877</v>
      </c>
      <c r="H44" s="52">
        <v>9400</v>
      </c>
      <c r="I44" s="51">
        <v>129407.29000000001</v>
      </c>
      <c r="J44" s="51">
        <v>8356.5200000000004</v>
      </c>
      <c r="K44" s="52">
        <f t="shared" si="22"/>
        <v>42295.830000000002</v>
      </c>
      <c r="L44" s="52">
        <f t="shared" si="2"/>
        <v>56530.290000000008</v>
      </c>
      <c r="M44" s="52">
        <f t="shared" si="23"/>
        <v>47230.290000000008</v>
      </c>
      <c r="N44" s="52">
        <f t="shared" si="24"/>
        <v>-1043.4799999999996</v>
      </c>
      <c r="O44" s="53">
        <f t="shared" si="25"/>
        <v>1.4855369201710085</v>
      </c>
      <c r="P44" s="53">
        <f t="shared" si="26"/>
        <v>0.88899148936170214</v>
      </c>
      <c r="Q44" s="53">
        <f t="shared" si="7"/>
        <v>1.7756945263937869</v>
      </c>
      <c r="R44" s="53">
        <f t="shared" si="8"/>
        <v>1.5747385521496284</v>
      </c>
    </row>
    <row r="45" ht="18" customHeight="1">
      <c r="A45" s="17"/>
      <c r="B45" s="18"/>
      <c r="C45" s="56" t="s">
        <v>106</v>
      </c>
      <c r="D45" s="72" t="s">
        <v>107</v>
      </c>
      <c r="E45" s="36">
        <v>4046.1100000000001</v>
      </c>
      <c r="F45" s="51"/>
      <c r="G45" s="51"/>
      <c r="H45" s="52"/>
      <c r="I45" s="51">
        <v>9009.7999999999993</v>
      </c>
      <c r="J45" s="51">
        <v>0</v>
      </c>
      <c r="K45" s="52">
        <f t="shared" si="22"/>
        <v>4963.6899999999987</v>
      </c>
      <c r="L45" s="52">
        <f t="shared" si="2"/>
        <v>9009.7999999999993</v>
      </c>
      <c r="M45" s="52">
        <f t="shared" si="23"/>
        <v>9009.7999999999993</v>
      </c>
      <c r="N45" s="52">
        <f t="shared" si="24"/>
        <v>0</v>
      </c>
      <c r="O45" s="53">
        <f t="shared" si="25"/>
        <v>2.2267807845065999</v>
      </c>
      <c r="P45" s="53" t="str">
        <f t="shared" si="26"/>
        <v/>
      </c>
      <c r="Q45" s="53" t="str">
        <f t="shared" si="7"/>
        <v/>
      </c>
      <c r="R45" s="53"/>
    </row>
    <row r="46" ht="18" customHeight="1">
      <c r="A46" s="17"/>
      <c r="B46" s="18"/>
      <c r="C46" s="19" t="s">
        <v>67</v>
      </c>
      <c r="D46" s="57" t="s">
        <v>68</v>
      </c>
      <c r="E46" s="36">
        <v>11429.790000000001</v>
      </c>
      <c r="F46" s="51">
        <v>8857.5</v>
      </c>
      <c r="G46" s="52">
        <v>6642.8000000000002</v>
      </c>
      <c r="H46" s="52">
        <v>0</v>
      </c>
      <c r="I46" s="51">
        <v>13827.83</v>
      </c>
      <c r="J46" s="52">
        <v>367.34999999999997</v>
      </c>
      <c r="K46" s="52">
        <f t="shared" si="22"/>
        <v>2398.0399999999991</v>
      </c>
      <c r="L46" s="52">
        <f t="shared" si="2"/>
        <v>7185.0299999999997</v>
      </c>
      <c r="M46" s="52">
        <f t="shared" si="23"/>
        <v>4970.3299999999999</v>
      </c>
      <c r="N46" s="52">
        <f t="shared" si="24"/>
        <v>367.34999999999997</v>
      </c>
      <c r="O46" s="53">
        <f t="shared" si="25"/>
        <v>1.2098061294214504</v>
      </c>
      <c r="P46" s="53" t="str">
        <f t="shared" si="26"/>
        <v/>
      </c>
      <c r="Q46" s="53">
        <f t="shared" si="7"/>
        <v>2.0816267236707411</v>
      </c>
      <c r="R46" s="53">
        <f t="shared" ref="R46:R82" si="27">IFERROR(I46/F46,"")</f>
        <v>1.5611436635619531</v>
      </c>
    </row>
    <row r="47" ht="18.75" customHeight="1">
      <c r="A47" s="17"/>
      <c r="B47" s="18"/>
      <c r="C47" s="19" t="s">
        <v>108</v>
      </c>
      <c r="D47" s="59" t="s">
        <v>109</v>
      </c>
      <c r="E47" s="58">
        <v>40002.830000000002</v>
      </c>
      <c r="F47" s="51">
        <v>46764</v>
      </c>
      <c r="G47" s="52">
        <v>42856</v>
      </c>
      <c r="H47" s="52">
        <v>3896</v>
      </c>
      <c r="I47" s="51">
        <v>66653.790000000008</v>
      </c>
      <c r="J47" s="52">
        <v>7006.46</v>
      </c>
      <c r="K47" s="52">
        <f t="shared" si="22"/>
        <v>26650.960000000006</v>
      </c>
      <c r="L47" s="52">
        <f t="shared" si="2"/>
        <v>23797.790000000008</v>
      </c>
      <c r="M47" s="52">
        <f t="shared" si="23"/>
        <v>19889.790000000008</v>
      </c>
      <c r="N47" s="52">
        <f t="shared" si="24"/>
        <v>3110.46</v>
      </c>
      <c r="O47" s="53">
        <f t="shared" si="25"/>
        <v>1.6662268644493403</v>
      </c>
      <c r="P47" s="53">
        <f t="shared" si="26"/>
        <v>1.7983726899383983</v>
      </c>
      <c r="Q47" s="53">
        <f t="shared" si="7"/>
        <v>1.5552965745753222</v>
      </c>
      <c r="R47" s="53">
        <f t="shared" si="27"/>
        <v>1.4253226841159867</v>
      </c>
    </row>
    <row r="48" ht="15">
      <c r="A48" s="17"/>
      <c r="B48" s="17"/>
      <c r="C48" s="43"/>
      <c r="D48" s="65" t="s">
        <v>48</v>
      </c>
      <c r="E48" s="36">
        <f t="shared" ref="E48:J48" si="28">SUM(E37:E47)</f>
        <v>887822.64000000001</v>
      </c>
      <c r="F48" s="60">
        <f t="shared" si="28"/>
        <v>1093513.6000000001</v>
      </c>
      <c r="G48" s="60">
        <f t="shared" si="28"/>
        <v>1039555.8</v>
      </c>
      <c r="H48" s="60">
        <f t="shared" si="28"/>
        <v>63766</v>
      </c>
      <c r="I48" s="60">
        <f t="shared" si="28"/>
        <v>1239045.1300000001</v>
      </c>
      <c r="J48" s="60">
        <f t="shared" si="28"/>
        <v>58461.130000000005</v>
      </c>
      <c r="K48" s="60">
        <f t="shared" si="22"/>
        <v>351222.49000000011</v>
      </c>
      <c r="L48" s="60">
        <f t="shared" si="2"/>
        <v>199489.33000000007</v>
      </c>
      <c r="M48" s="60">
        <f t="shared" si="23"/>
        <v>145531.53000000003</v>
      </c>
      <c r="N48" s="60">
        <f t="shared" si="24"/>
        <v>-5304.8699999999953</v>
      </c>
      <c r="O48" s="53">
        <f t="shared" si="25"/>
        <v>1.3955998351202219</v>
      </c>
      <c r="P48" s="53">
        <f t="shared" si="26"/>
        <v>0.91680723269453945</v>
      </c>
      <c r="Q48" s="53">
        <f t="shared" si="7"/>
        <v>1.1918986263171252</v>
      </c>
      <c r="R48" s="53">
        <f t="shared" si="27"/>
        <v>1.1330861637203231</v>
      </c>
    </row>
    <row r="49" ht="18" customHeight="1">
      <c r="A49" s="17" t="s">
        <v>110</v>
      </c>
      <c r="B49" s="18" t="s">
        <v>111</v>
      </c>
      <c r="C49" s="19" t="s">
        <v>65</v>
      </c>
      <c r="D49" s="59" t="s">
        <v>66</v>
      </c>
      <c r="E49" s="36">
        <v>2731.1399999999999</v>
      </c>
      <c r="F49" s="38">
        <v>123</v>
      </c>
      <c r="G49" s="38">
        <v>123</v>
      </c>
      <c r="H49" s="52">
        <v>0</v>
      </c>
      <c r="I49" s="38">
        <v>352.19999999999999</v>
      </c>
      <c r="J49" s="38">
        <v>0</v>
      </c>
      <c r="K49" s="52">
        <f t="shared" si="22"/>
        <v>-2378.9400000000001</v>
      </c>
      <c r="L49" s="52">
        <f t="shared" si="2"/>
        <v>229.19999999999999</v>
      </c>
      <c r="M49" s="52">
        <f t="shared" si="23"/>
        <v>229.19999999999999</v>
      </c>
      <c r="N49" s="52">
        <f t="shared" si="24"/>
        <v>0</v>
      </c>
      <c r="O49" s="53">
        <f t="shared" si="25"/>
        <v>0.1289571387772139</v>
      </c>
      <c r="P49" s="53" t="str">
        <f t="shared" si="26"/>
        <v/>
      </c>
      <c r="Q49" s="53">
        <f t="shared" si="7"/>
        <v>2.8634146341463413</v>
      </c>
      <c r="R49" s="53">
        <f t="shared" si="27"/>
        <v>2.8634146341463413</v>
      </c>
    </row>
    <row r="50" ht="15">
      <c r="A50" s="17"/>
      <c r="B50" s="18"/>
      <c r="C50" s="43"/>
      <c r="D50" s="65" t="s">
        <v>48</v>
      </c>
      <c r="E50" s="36">
        <f t="shared" ref="E50:J50" si="29">SUM(E49:E49)</f>
        <v>2731.1399999999999</v>
      </c>
      <c r="F50" s="60">
        <f t="shared" si="29"/>
        <v>123</v>
      </c>
      <c r="G50" s="60">
        <f t="shared" si="29"/>
        <v>123</v>
      </c>
      <c r="H50" s="60">
        <f t="shared" si="29"/>
        <v>0</v>
      </c>
      <c r="I50" s="60">
        <f t="shared" si="29"/>
        <v>352.19999999999999</v>
      </c>
      <c r="J50" s="60">
        <f t="shared" si="29"/>
        <v>0</v>
      </c>
      <c r="K50" s="60">
        <f t="shared" si="22"/>
        <v>-2378.9400000000001</v>
      </c>
      <c r="L50" s="60">
        <f t="shared" si="2"/>
        <v>229.19999999999999</v>
      </c>
      <c r="M50" s="60">
        <f t="shared" si="23"/>
        <v>229.19999999999999</v>
      </c>
      <c r="N50" s="60">
        <f t="shared" si="24"/>
        <v>0</v>
      </c>
      <c r="O50" s="53">
        <f t="shared" si="25"/>
        <v>0.1289571387772139</v>
      </c>
      <c r="P50" s="53" t="str">
        <f t="shared" si="26"/>
        <v/>
      </c>
      <c r="Q50" s="53">
        <f t="shared" si="7"/>
        <v>2.8634146341463413</v>
      </c>
      <c r="R50" s="53">
        <f t="shared" si="27"/>
        <v>2.8634146341463413</v>
      </c>
    </row>
    <row r="51" ht="18" customHeight="1">
      <c r="A51" s="17" t="s">
        <v>112</v>
      </c>
      <c r="B51" s="18" t="s">
        <v>113</v>
      </c>
      <c r="C51" s="19" t="s">
        <v>114</v>
      </c>
      <c r="D51" s="57" t="s">
        <v>115</v>
      </c>
      <c r="E51" s="58">
        <v>487391.19</v>
      </c>
      <c r="F51" s="37">
        <v>596188</v>
      </c>
      <c r="G51" s="37">
        <v>525443.69999999995</v>
      </c>
      <c r="H51" s="52">
        <v>69728.199999999997</v>
      </c>
      <c r="I51" s="37">
        <v>531288.14000000001</v>
      </c>
      <c r="J51" s="37">
        <v>61324.220000000001</v>
      </c>
      <c r="K51" s="52">
        <f t="shared" si="22"/>
        <v>43896.950000000012</v>
      </c>
      <c r="L51" s="52">
        <f t="shared" si="2"/>
        <v>5844.4400000000605</v>
      </c>
      <c r="M51" s="52">
        <f t="shared" si="23"/>
        <v>-64899.859999999986</v>
      </c>
      <c r="N51" s="52">
        <f t="shared" si="24"/>
        <v>-8403.9799999999959</v>
      </c>
      <c r="O51" s="53">
        <f t="shared" si="25"/>
        <v>1.090065128177635</v>
      </c>
      <c r="P51" s="53">
        <f t="shared" si="26"/>
        <v>0.87947516212952581</v>
      </c>
      <c r="Q51" s="53">
        <f t="shared" si="7"/>
        <v>1.0111228662556999</v>
      </c>
      <c r="R51" s="53">
        <f t="shared" si="27"/>
        <v>0.89114195522217832</v>
      </c>
    </row>
    <row r="52" ht="18" customHeight="1">
      <c r="A52" s="17"/>
      <c r="B52" s="18"/>
      <c r="C52" s="19" t="s">
        <v>116</v>
      </c>
      <c r="D52" s="57" t="s">
        <v>117</v>
      </c>
      <c r="E52" s="58">
        <v>310325.58000000002</v>
      </c>
      <c r="F52" s="37">
        <v>454879.5</v>
      </c>
      <c r="G52" s="37">
        <v>403026.5</v>
      </c>
      <c r="H52" s="52">
        <v>52461</v>
      </c>
      <c r="I52" s="37">
        <v>367184.06</v>
      </c>
      <c r="J52" s="37">
        <v>34645.389999999999</v>
      </c>
      <c r="K52" s="52">
        <f t="shared" si="22"/>
        <v>56858.479999999981</v>
      </c>
      <c r="L52" s="52">
        <f t="shared" si="2"/>
        <v>-35842.440000000002</v>
      </c>
      <c r="M52" s="52">
        <f t="shared" si="23"/>
        <v>-87695.440000000002</v>
      </c>
      <c r="N52" s="52">
        <f t="shared" si="24"/>
        <v>-17815.610000000001</v>
      </c>
      <c r="O52" s="53">
        <f t="shared" si="25"/>
        <v>1.1832220212075331</v>
      </c>
      <c r="P52" s="53">
        <f t="shared" si="26"/>
        <v>0.66040277539505532</v>
      </c>
      <c r="Q52" s="53">
        <f t="shared" si="7"/>
        <v>0.91106679089340281</v>
      </c>
      <c r="R52" s="53">
        <f t="shared" si="27"/>
        <v>0.80721171211276832</v>
      </c>
    </row>
    <row r="53" ht="18" customHeight="1">
      <c r="A53" s="17"/>
      <c r="B53" s="18"/>
      <c r="C53" s="19" t="s">
        <v>118</v>
      </c>
      <c r="D53" s="57" t="s">
        <v>119</v>
      </c>
      <c r="E53" s="58">
        <v>3569022.5299999998</v>
      </c>
      <c r="F53" s="37">
        <v>4256276</v>
      </c>
      <c r="G53" s="37">
        <v>3878035.8999999999</v>
      </c>
      <c r="H53" s="52">
        <v>370514.70000000001</v>
      </c>
      <c r="I53" s="37">
        <v>3741119.9500000002</v>
      </c>
      <c r="J53" s="37">
        <v>340107.84999999998</v>
      </c>
      <c r="K53" s="52">
        <f t="shared" si="22"/>
        <v>172097.42000000039</v>
      </c>
      <c r="L53" s="52">
        <f t="shared" si="2"/>
        <v>-136915.94999999972</v>
      </c>
      <c r="M53" s="52">
        <f t="shared" si="23"/>
        <v>-515156.04999999981</v>
      </c>
      <c r="N53" s="52">
        <f t="shared" si="24"/>
        <v>-30406.850000000035</v>
      </c>
      <c r="O53" s="53">
        <f t="shared" si="25"/>
        <v>1.0482197628491856</v>
      </c>
      <c r="P53" s="53">
        <f t="shared" si="26"/>
        <v>0.9179334855000354</v>
      </c>
      <c r="Q53" s="53">
        <f t="shared" si="7"/>
        <v>0.96469451198221245</v>
      </c>
      <c r="R53" s="53">
        <f t="shared" si="27"/>
        <v>0.87896554405776317</v>
      </c>
    </row>
    <row r="54" ht="18" customHeight="1">
      <c r="A54" s="17"/>
      <c r="B54" s="18"/>
      <c r="C54" s="19" t="s">
        <v>120</v>
      </c>
      <c r="D54" s="57" t="s">
        <v>121</v>
      </c>
      <c r="E54" s="36">
        <v>1044.6800000000001</v>
      </c>
      <c r="F54" s="37">
        <v>1182.8</v>
      </c>
      <c r="G54" s="37">
        <v>1082.8</v>
      </c>
      <c r="H54" s="52">
        <v>160</v>
      </c>
      <c r="I54" s="37">
        <v>744.52999999999997</v>
      </c>
      <c r="J54" s="37">
        <v>70.549999999999997</v>
      </c>
      <c r="K54" s="52">
        <f t="shared" si="22"/>
        <v>-300.15000000000009</v>
      </c>
      <c r="L54" s="52">
        <f t="shared" si="2"/>
        <v>-338.26999999999998</v>
      </c>
      <c r="M54" s="52">
        <f t="shared" si="23"/>
        <v>-438.26999999999998</v>
      </c>
      <c r="N54" s="52">
        <f t="shared" si="24"/>
        <v>-89.450000000000003</v>
      </c>
      <c r="O54" s="53">
        <f t="shared" si="25"/>
        <v>0.71268713864532673</v>
      </c>
      <c r="P54" s="53">
        <f t="shared" si="26"/>
        <v>0.44093749999999998</v>
      </c>
      <c r="Q54" s="53">
        <f t="shared" si="7"/>
        <v>0.68759697081640192</v>
      </c>
      <c r="R54" s="53">
        <f t="shared" si="27"/>
        <v>0.6294639837673317</v>
      </c>
    </row>
    <row r="55" ht="15">
      <c r="A55" s="17"/>
      <c r="B55" s="18"/>
      <c r="C55" s="43"/>
      <c r="D55" s="65" t="s">
        <v>48</v>
      </c>
      <c r="E55" s="36">
        <f t="shared" ref="E55:J55" si="30">SUM(E51:E54)</f>
        <v>4367783.9799999995</v>
      </c>
      <c r="F55" s="60">
        <f t="shared" si="30"/>
        <v>5308526.2999999998</v>
      </c>
      <c r="G55" s="60">
        <f t="shared" si="30"/>
        <v>4807588.8999999994</v>
      </c>
      <c r="H55" s="60">
        <f t="shared" si="30"/>
        <v>492863.90000000002</v>
      </c>
      <c r="I55" s="60">
        <f t="shared" si="30"/>
        <v>4640336.6800000006</v>
      </c>
      <c r="J55" s="60">
        <f t="shared" si="30"/>
        <v>436148.00999999995</v>
      </c>
      <c r="K55" s="60">
        <f t="shared" si="22"/>
        <v>272552.70000000112</v>
      </c>
      <c r="L55" s="60">
        <f t="shared" si="2"/>
        <v>-167252.21999999881</v>
      </c>
      <c r="M55" s="60">
        <f t="shared" si="23"/>
        <v>-668189.61999999918</v>
      </c>
      <c r="N55" s="60">
        <f t="shared" si="24"/>
        <v>-56715.890000000072</v>
      </c>
      <c r="O55" s="53">
        <f t="shared" si="25"/>
        <v>1.062400682187584</v>
      </c>
      <c r="P55" s="53">
        <f t="shared" si="26"/>
        <v>0.8849258588425728</v>
      </c>
      <c r="Q55" s="53">
        <f t="shared" si="7"/>
        <v>0.96521078996583942</v>
      </c>
      <c r="R55" s="53">
        <f t="shared" si="27"/>
        <v>0.87412898001466066</v>
      </c>
    </row>
    <row r="56" ht="18" customHeight="1">
      <c r="A56" s="18">
        <v>991</v>
      </c>
      <c r="B56" s="18" t="s">
        <v>122</v>
      </c>
      <c r="C56" s="56" t="s">
        <v>123</v>
      </c>
      <c r="D56" s="72" t="s">
        <v>124</v>
      </c>
      <c r="E56" s="58">
        <v>50284.07</v>
      </c>
      <c r="F56" s="37">
        <v>67760.300000000003</v>
      </c>
      <c r="G56" s="37">
        <v>60900</v>
      </c>
      <c r="H56" s="52">
        <v>6300</v>
      </c>
      <c r="I56" s="37">
        <v>59957.730000000003</v>
      </c>
      <c r="J56" s="37">
        <v>5976.6499999999996</v>
      </c>
      <c r="K56" s="52">
        <f t="shared" si="22"/>
        <v>9673.6600000000035</v>
      </c>
      <c r="L56" s="52">
        <f t="shared" si="2"/>
        <v>-942.2699999999968</v>
      </c>
      <c r="M56" s="52">
        <f t="shared" si="23"/>
        <v>-7802.5699999999997</v>
      </c>
      <c r="N56" s="52">
        <f t="shared" si="24"/>
        <v>-323.35000000000036</v>
      </c>
      <c r="O56" s="53">
        <f t="shared" si="25"/>
        <v>1.1923802110688335</v>
      </c>
      <c r="P56" s="53">
        <f t="shared" si="26"/>
        <v>0.94867460317460317</v>
      </c>
      <c r="Q56" s="53">
        <f t="shared" si="7"/>
        <v>0.98452758620689662</v>
      </c>
      <c r="R56" s="53">
        <f t="shared" si="27"/>
        <v>0.88485042126436864</v>
      </c>
    </row>
    <row r="57" ht="19.5" customHeight="1">
      <c r="A57" s="18"/>
      <c r="B57" s="18"/>
      <c r="C57" s="19" t="s">
        <v>125</v>
      </c>
      <c r="D57" s="57" t="s">
        <v>126</v>
      </c>
      <c r="E57" s="36">
        <v>8905.6700000000001</v>
      </c>
      <c r="F57" s="38">
        <v>0</v>
      </c>
      <c r="G57" s="37">
        <v>0</v>
      </c>
      <c r="H57" s="52">
        <v>0</v>
      </c>
      <c r="I57" s="38">
        <v>7908.29</v>
      </c>
      <c r="J57" s="37">
        <v>0</v>
      </c>
      <c r="K57" s="52">
        <f t="shared" si="22"/>
        <v>-997.38000000000011</v>
      </c>
      <c r="L57" s="52">
        <f t="shared" si="2"/>
        <v>7908.29</v>
      </c>
      <c r="M57" s="52">
        <f t="shared" si="23"/>
        <v>7908.29</v>
      </c>
      <c r="N57" s="52">
        <f t="shared" si="24"/>
        <v>0</v>
      </c>
      <c r="O57" s="53">
        <f t="shared" si="25"/>
        <v>0.88800618033230516</v>
      </c>
      <c r="P57" s="53" t="str">
        <f t="shared" si="26"/>
        <v/>
      </c>
      <c r="Q57" s="53" t="str">
        <f t="shared" si="7"/>
        <v/>
      </c>
      <c r="R57" s="53" t="str">
        <f t="shared" si="27"/>
        <v/>
      </c>
    </row>
    <row r="58" ht="15">
      <c r="A58" s="18"/>
      <c r="B58" s="18"/>
      <c r="C58" s="43"/>
      <c r="D58" s="65" t="s">
        <v>48</v>
      </c>
      <c r="E58" s="36">
        <f t="shared" ref="E58:E61" si="31">SUM(E56:E57)</f>
        <v>59189.739999999998</v>
      </c>
      <c r="F58" s="60">
        <f>SUM(F56:F57)</f>
        <v>67760.300000000003</v>
      </c>
      <c r="G58" s="60">
        <f>SUM(G56:G57)</f>
        <v>60900</v>
      </c>
      <c r="H58" s="60">
        <f>SUM(H56:H57)</f>
        <v>6300</v>
      </c>
      <c r="I58" s="60">
        <f t="shared" ref="I58:J61" si="32">SUM(I56:I57)</f>
        <v>67866.020000000004</v>
      </c>
      <c r="J58" s="60">
        <f t="shared" si="32"/>
        <v>5976.6499999999996</v>
      </c>
      <c r="K58" s="60">
        <f t="shared" si="22"/>
        <v>8676.2800000000061</v>
      </c>
      <c r="L58" s="60">
        <f t="shared" si="2"/>
        <v>6966.0200000000041</v>
      </c>
      <c r="M58" s="60">
        <f t="shared" si="23"/>
        <v>105.72000000000116</v>
      </c>
      <c r="N58" s="60">
        <f t="shared" si="24"/>
        <v>-323.35000000000036</v>
      </c>
      <c r="O58" s="53">
        <f t="shared" si="25"/>
        <v>1.146584188408329</v>
      </c>
      <c r="P58" s="53">
        <f t="shared" si="26"/>
        <v>0.94867460317460317</v>
      </c>
      <c r="Q58" s="53">
        <f t="shared" si="7"/>
        <v>1.1143845648604269</v>
      </c>
      <c r="R58" s="61">
        <f t="shared" si="27"/>
        <v>1.001560205607118</v>
      </c>
    </row>
    <row r="59" ht="18" customHeight="1">
      <c r="A59" s="17" t="s">
        <v>127</v>
      </c>
      <c r="B59" s="18" t="s">
        <v>128</v>
      </c>
      <c r="C59" s="19" t="s">
        <v>129</v>
      </c>
      <c r="D59" s="59" t="s">
        <v>130</v>
      </c>
      <c r="E59" s="36">
        <v>10718.18</v>
      </c>
      <c r="F59" s="38">
        <v>27254.299999999999</v>
      </c>
      <c r="G59" s="38">
        <v>27018.200000000001</v>
      </c>
      <c r="H59" s="52">
        <v>48.700000000000003</v>
      </c>
      <c r="I59" s="38">
        <v>26648.829999999998</v>
      </c>
      <c r="J59" s="38">
        <v>138.44999999999999</v>
      </c>
      <c r="K59" s="52">
        <f t="shared" si="22"/>
        <v>15930.649999999998</v>
      </c>
      <c r="L59" s="52">
        <f t="shared" si="2"/>
        <v>-369.37000000000262</v>
      </c>
      <c r="M59" s="52">
        <f t="shared" si="23"/>
        <v>-605.47000000000116</v>
      </c>
      <c r="N59" s="52">
        <f t="shared" si="24"/>
        <v>89.749999999999986</v>
      </c>
      <c r="O59" s="61">
        <f t="shared" si="25"/>
        <v>2.4863204387312021</v>
      </c>
      <c r="P59" s="61">
        <f t="shared" si="26"/>
        <v>2.8429158110882953</v>
      </c>
      <c r="Q59" s="61">
        <f t="shared" si="7"/>
        <v>0.98632884500077711</v>
      </c>
      <c r="R59" s="53">
        <f t="shared" si="27"/>
        <v>0.97778442300847934</v>
      </c>
    </row>
    <row r="60" ht="18" customHeight="1">
      <c r="A60" s="17"/>
      <c r="B60" s="18"/>
      <c r="C60" s="19" t="s">
        <v>131</v>
      </c>
      <c r="D60" s="57" t="s">
        <v>132</v>
      </c>
      <c r="E60" s="58">
        <v>196860.39999999999</v>
      </c>
      <c r="F60" s="37">
        <v>100165</v>
      </c>
      <c r="G60" s="37">
        <f>42450+49942.2</f>
        <v>92392.199999999997</v>
      </c>
      <c r="H60" s="52">
        <v>7850</v>
      </c>
      <c r="I60" s="37">
        <v>110920.92</v>
      </c>
      <c r="J60" s="37">
        <v>1687.8099999999999</v>
      </c>
      <c r="K60" s="52">
        <f t="shared" si="22"/>
        <v>-85939.479999999996</v>
      </c>
      <c r="L60" s="52">
        <f t="shared" si="2"/>
        <v>18528.720000000001</v>
      </c>
      <c r="M60" s="52">
        <f t="shared" si="23"/>
        <v>10755.919999999998</v>
      </c>
      <c r="N60" s="52">
        <f t="shared" si="24"/>
        <v>-6162.1900000000005</v>
      </c>
      <c r="O60" s="61">
        <f t="shared" si="25"/>
        <v>0.56344963232828948</v>
      </c>
      <c r="P60" s="61">
        <f t="shared" si="26"/>
        <v>0.2150076433121019</v>
      </c>
      <c r="Q60" s="61">
        <f t="shared" si="7"/>
        <v>1.2005442017832675</v>
      </c>
      <c r="R60" s="53">
        <f t="shared" si="27"/>
        <v>1.1073820196675486</v>
      </c>
    </row>
    <row r="61" ht="15">
      <c r="A61" s="17"/>
      <c r="B61" s="18"/>
      <c r="C61" s="43"/>
      <c r="D61" s="65" t="s">
        <v>48</v>
      </c>
      <c r="E61" s="36">
        <f t="shared" si="31"/>
        <v>207578.57999999999</v>
      </c>
      <c r="F61" s="60">
        <f>SUM(F59:F60)</f>
        <v>127419.3</v>
      </c>
      <c r="G61" s="60">
        <f>SUM(G59:G60)</f>
        <v>119410.39999999999</v>
      </c>
      <c r="H61" s="60">
        <f>SUM(H59:H60)</f>
        <v>7898.6999999999998</v>
      </c>
      <c r="I61" s="60">
        <f t="shared" si="32"/>
        <v>137569.75</v>
      </c>
      <c r="J61" s="60">
        <f t="shared" si="32"/>
        <v>1826.26</v>
      </c>
      <c r="K61" s="60">
        <f t="shared" si="22"/>
        <v>-70008.829999999987</v>
      </c>
      <c r="L61" s="60">
        <f t="shared" si="2"/>
        <v>18159.350000000006</v>
      </c>
      <c r="M61" s="60">
        <f t="shared" si="23"/>
        <v>10150.449999999997</v>
      </c>
      <c r="N61" s="60">
        <f t="shared" si="24"/>
        <v>-6072.4399999999996</v>
      </c>
      <c r="O61" s="53">
        <f t="shared" si="25"/>
        <v>0.66273576975042414</v>
      </c>
      <c r="P61" s="53">
        <f t="shared" si="26"/>
        <v>0.23121019914669502</v>
      </c>
      <c r="Q61" s="53">
        <f t="shared" si="7"/>
        <v>1.1520751123855208</v>
      </c>
      <c r="R61" s="53">
        <f t="shared" si="27"/>
        <v>1.0796617937784936</v>
      </c>
    </row>
    <row r="62" ht="18" customHeight="1">
      <c r="A62" s="18"/>
      <c r="B62" s="18" t="s">
        <v>133</v>
      </c>
      <c r="C62" s="19" t="s">
        <v>134</v>
      </c>
      <c r="D62" s="66" t="s">
        <v>135</v>
      </c>
      <c r="E62" s="36">
        <v>839.83999999999992</v>
      </c>
      <c r="F62" s="37">
        <v>254.5</v>
      </c>
      <c r="G62" s="38">
        <v>233.19999999999999</v>
      </c>
      <c r="H62" s="52">
        <v>21.199999999999999</v>
      </c>
      <c r="I62" s="37">
        <v>406.95999999999998</v>
      </c>
      <c r="J62" s="38">
        <v>40.329999999999998</v>
      </c>
      <c r="K62" s="52">
        <f t="shared" si="22"/>
        <v>-432.87999999999994</v>
      </c>
      <c r="L62" s="52">
        <f t="shared" si="2"/>
        <v>173.75999999999999</v>
      </c>
      <c r="M62" s="52">
        <f t="shared" si="23"/>
        <v>152.45999999999998</v>
      </c>
      <c r="N62" s="52">
        <f t="shared" si="24"/>
        <v>19.129999999999999</v>
      </c>
      <c r="O62" s="53">
        <f t="shared" si="25"/>
        <v>0.48456848923604501</v>
      </c>
      <c r="P62" s="53">
        <f t="shared" si="26"/>
        <v>1.9023584905660378</v>
      </c>
      <c r="Q62" s="53">
        <f t="shared" si="7"/>
        <v>1.7451114922813036</v>
      </c>
      <c r="R62" s="53">
        <f t="shared" si="27"/>
        <v>1.5990569744597249</v>
      </c>
    </row>
    <row r="63" ht="18" customHeight="1">
      <c r="A63" s="18"/>
      <c r="B63" s="18"/>
      <c r="C63" s="19" t="s">
        <v>96</v>
      </c>
      <c r="D63" s="59" t="s">
        <v>136</v>
      </c>
      <c r="E63" s="36">
        <v>531.68000000000006</v>
      </c>
      <c r="F63" s="38">
        <v>49.399999999999999</v>
      </c>
      <c r="G63" s="38">
        <v>49.399999999999999</v>
      </c>
      <c r="H63" s="52">
        <v>0</v>
      </c>
      <c r="I63" s="38">
        <v>914.32000000000005</v>
      </c>
      <c r="J63" s="38">
        <v>207.09999999999999</v>
      </c>
      <c r="K63" s="52">
        <f t="shared" si="22"/>
        <v>382.63999999999999</v>
      </c>
      <c r="L63" s="52">
        <f t="shared" si="2"/>
        <v>864.92000000000007</v>
      </c>
      <c r="M63" s="52">
        <f t="shared" si="23"/>
        <v>864.92000000000007</v>
      </c>
      <c r="N63" s="52">
        <f t="shared" si="24"/>
        <v>207.09999999999999</v>
      </c>
      <c r="O63" s="53">
        <f t="shared" si="25"/>
        <v>1.7196810111345169</v>
      </c>
      <c r="P63" s="53" t="str">
        <f t="shared" si="26"/>
        <v/>
      </c>
      <c r="Q63" s="53">
        <f t="shared" si="7"/>
        <v>18.508502024291499</v>
      </c>
      <c r="R63" s="53">
        <f t="shared" si="27"/>
        <v>18.508502024291499</v>
      </c>
    </row>
    <row r="64" ht="14.25" customHeight="1">
      <c r="A64" s="18"/>
      <c r="B64" s="18"/>
      <c r="C64" s="19" t="s">
        <v>65</v>
      </c>
      <c r="D64" s="59" t="s">
        <v>66</v>
      </c>
      <c r="E64" s="36">
        <v>7387.5</v>
      </c>
      <c r="F64" s="38">
        <v>0</v>
      </c>
      <c r="G64" s="38">
        <v>0</v>
      </c>
      <c r="H64" s="52">
        <v>0</v>
      </c>
      <c r="I64" s="38">
        <v>0</v>
      </c>
      <c r="J64" s="38">
        <v>0</v>
      </c>
      <c r="K64" s="52">
        <f t="shared" si="22"/>
        <v>-7387.5</v>
      </c>
      <c r="L64" s="52">
        <f t="shared" si="2"/>
        <v>0</v>
      </c>
      <c r="M64" s="52">
        <f t="shared" si="23"/>
        <v>0</v>
      </c>
      <c r="N64" s="52">
        <f t="shared" si="24"/>
        <v>0</v>
      </c>
      <c r="O64" s="53">
        <f t="shared" si="25"/>
        <v>0</v>
      </c>
      <c r="P64" s="53" t="str">
        <f t="shared" si="26"/>
        <v/>
      </c>
      <c r="Q64" s="53" t="str">
        <f t="shared" si="7"/>
        <v/>
      </c>
      <c r="R64" s="53" t="str">
        <f t="shared" si="27"/>
        <v/>
      </c>
    </row>
    <row r="65" ht="17.25" customHeight="1">
      <c r="A65" s="18"/>
      <c r="B65" s="18"/>
      <c r="C65" s="19" t="s">
        <v>137</v>
      </c>
      <c r="D65" s="59" t="s">
        <v>138</v>
      </c>
      <c r="E65" s="36">
        <v>49326.739999999998</v>
      </c>
      <c r="F65" s="38">
        <v>24543.739999999998</v>
      </c>
      <c r="G65" s="38">
        <v>24193.34</v>
      </c>
      <c r="H65" s="52">
        <v>270</v>
      </c>
      <c r="I65" s="38">
        <v>91308.080000000002</v>
      </c>
      <c r="J65" s="38">
        <v>10308.1</v>
      </c>
      <c r="K65" s="52">
        <f t="shared" si="22"/>
        <v>41981.340000000004</v>
      </c>
      <c r="L65" s="52">
        <f t="shared" si="2"/>
        <v>67114.740000000005</v>
      </c>
      <c r="M65" s="52">
        <f t="shared" si="23"/>
        <v>66764.339999999997</v>
      </c>
      <c r="N65" s="52">
        <f t="shared" si="24"/>
        <v>10038.1</v>
      </c>
      <c r="O65" s="73">
        <f t="shared" si="25"/>
        <v>1.8510868547161237</v>
      </c>
      <c r="P65" s="73">
        <f t="shared" si="26"/>
        <v>38.178148148148146</v>
      </c>
      <c r="Q65" s="73">
        <f t="shared" si="7"/>
        <v>3.7740998142464002</v>
      </c>
      <c r="R65" s="73">
        <f t="shared" si="27"/>
        <v>3.7202186789788358</v>
      </c>
    </row>
    <row r="66" ht="18" customHeight="1">
      <c r="A66" s="18"/>
      <c r="B66" s="18"/>
      <c r="C66" s="19" t="s">
        <v>67</v>
      </c>
      <c r="D66" s="59" t="s">
        <v>68</v>
      </c>
      <c r="E66" s="36">
        <v>91773.460000000006</v>
      </c>
      <c r="F66" s="38">
        <v>123964.09999999999</v>
      </c>
      <c r="G66" s="38">
        <v>112201.3</v>
      </c>
      <c r="H66" s="52">
        <v>10020.099999999999</v>
      </c>
      <c r="I66" s="38">
        <v>135015.25999999998</v>
      </c>
      <c r="J66" s="38">
        <v>13606.280000000001</v>
      </c>
      <c r="K66" s="52">
        <f t="shared" si="22"/>
        <v>43241.799999999974</v>
      </c>
      <c r="L66" s="52">
        <f t="shared" si="2"/>
        <v>22813.959999999977</v>
      </c>
      <c r="M66" s="52">
        <f t="shared" si="23"/>
        <v>11051.159999999989</v>
      </c>
      <c r="N66" s="52">
        <f t="shared" si="24"/>
        <v>3586.1800000000021</v>
      </c>
      <c r="O66" s="53">
        <f t="shared" si="25"/>
        <v>1.4711797942455256</v>
      </c>
      <c r="P66" s="53">
        <f t="shared" si="26"/>
        <v>1.3578986237662301</v>
      </c>
      <c r="Q66" s="53">
        <f t="shared" si="7"/>
        <v>1.2033306209464594</v>
      </c>
      <c r="R66" s="53">
        <f t="shared" si="27"/>
        <v>1.0891480678680359</v>
      </c>
    </row>
    <row r="67" ht="18" customHeight="1">
      <c r="A67" s="18"/>
      <c r="B67" s="18"/>
      <c r="C67" s="19" t="s">
        <v>139</v>
      </c>
      <c r="D67" s="57" t="s">
        <v>140</v>
      </c>
      <c r="E67" s="36">
        <v>-6204.0900000000001</v>
      </c>
      <c r="F67" s="37">
        <v>0</v>
      </c>
      <c r="G67" s="37"/>
      <c r="H67" s="52">
        <v>0</v>
      </c>
      <c r="I67" s="38">
        <v>-63.799999999999997</v>
      </c>
      <c r="J67" s="38">
        <v>70.400000000000006</v>
      </c>
      <c r="K67" s="52">
        <f t="shared" si="22"/>
        <v>6140.29</v>
      </c>
      <c r="L67" s="52">
        <f>I67-G67</f>
        <v>-63.799999999999997</v>
      </c>
      <c r="M67" s="52">
        <f t="shared" si="23"/>
        <v>-63.799999999999997</v>
      </c>
      <c r="N67" s="52">
        <f t="shared" si="24"/>
        <v>70.400000000000006</v>
      </c>
      <c r="O67" s="53">
        <f t="shared" si="25"/>
        <v>0.010283538762332589</v>
      </c>
      <c r="P67" s="53" t="str">
        <f t="shared" si="26"/>
        <v/>
      </c>
      <c r="Q67" s="53" t="str">
        <f>IFERROR(I67/G67,"")</f>
        <v/>
      </c>
      <c r="R67" s="53" t="str">
        <f t="shared" si="27"/>
        <v/>
      </c>
    </row>
    <row r="68" ht="18" customHeight="1">
      <c r="A68" s="48"/>
      <c r="B68" s="48"/>
      <c r="C68" s="49" t="s">
        <v>141</v>
      </c>
      <c r="D68" s="74" t="s">
        <v>142</v>
      </c>
      <c r="E68" s="36">
        <v>3260.8700000000003</v>
      </c>
      <c r="F68" s="52">
        <v>0</v>
      </c>
      <c r="G68" s="52"/>
      <c r="H68" s="52">
        <v>0</v>
      </c>
      <c r="I68" s="52">
        <v>3583.4299999999998</v>
      </c>
      <c r="J68" s="52">
        <v>-1369.3699999999999</v>
      </c>
      <c r="K68" s="52">
        <f t="shared" si="22"/>
        <v>322.55999999999949</v>
      </c>
      <c r="L68" s="52">
        <f t="shared" si="2"/>
        <v>3583.4299999999998</v>
      </c>
      <c r="M68" s="52">
        <f t="shared" si="23"/>
        <v>3583.4299999999998</v>
      </c>
      <c r="N68" s="52">
        <f t="shared" si="24"/>
        <v>-1369.3699999999999</v>
      </c>
      <c r="O68" s="53">
        <f t="shared" si="25"/>
        <v>1.0989183868108816</v>
      </c>
      <c r="P68" s="53" t="str">
        <f t="shared" si="26"/>
        <v/>
      </c>
      <c r="Q68" s="53" t="str">
        <f t="shared" si="7"/>
        <v/>
      </c>
      <c r="R68" s="53" t="str">
        <f t="shared" si="27"/>
        <v/>
      </c>
    </row>
    <row r="69" ht="17.25" customHeight="1">
      <c r="A69" s="18"/>
      <c r="B69" s="18"/>
      <c r="C69" s="19" t="s">
        <v>143</v>
      </c>
      <c r="D69" s="59" t="s">
        <v>144</v>
      </c>
      <c r="E69" s="36">
        <v>771.90999999999997</v>
      </c>
      <c r="F69" s="38">
        <v>0</v>
      </c>
      <c r="G69" s="38"/>
      <c r="H69" s="52">
        <v>0</v>
      </c>
      <c r="I69" s="38">
        <v>573.40999999999997</v>
      </c>
      <c r="J69" s="38">
        <v>0</v>
      </c>
      <c r="K69" s="52">
        <f t="shared" si="22"/>
        <v>-198.5</v>
      </c>
      <c r="L69" s="52">
        <f t="shared" ref="L69:L82" si="33">I69-G69</f>
        <v>573.40999999999997</v>
      </c>
      <c r="M69" s="52">
        <f t="shared" si="23"/>
        <v>573.40999999999997</v>
      </c>
      <c r="N69" s="52">
        <f t="shared" si="24"/>
        <v>0</v>
      </c>
      <c r="O69" s="53">
        <f t="shared" si="25"/>
        <v>0.74284566853648737</v>
      </c>
      <c r="P69" s="53" t="str">
        <f t="shared" si="26"/>
        <v/>
      </c>
      <c r="Q69" s="53" t="str">
        <f t="shared" ref="Q69:Q82" si="34">IFERROR(I69/G69,"")</f>
        <v/>
      </c>
      <c r="R69" s="53" t="str">
        <f t="shared" si="27"/>
        <v/>
      </c>
    </row>
    <row r="70" ht="15.75">
      <c r="A70" s="18"/>
      <c r="B70" s="18"/>
      <c r="C70" s="43"/>
      <c r="D70" s="65" t="s">
        <v>145</v>
      </c>
      <c r="E70" s="36">
        <f t="shared" ref="E70:H70" si="35">SUM(E62:E69)</f>
        <v>147687.91</v>
      </c>
      <c r="F70" s="60">
        <f t="shared" si="35"/>
        <v>148811.73999999999</v>
      </c>
      <c r="G70" s="60">
        <f t="shared" si="35"/>
        <v>136677.23999999999</v>
      </c>
      <c r="H70" s="60">
        <f t="shared" si="35"/>
        <v>10311.299999999999</v>
      </c>
      <c r="I70" s="60">
        <f t="shared" ref="I70:J70" si="36">SUM(I62:I69)</f>
        <v>231737.66</v>
      </c>
      <c r="J70" s="60">
        <f t="shared" si="36"/>
        <v>22862.840000000004</v>
      </c>
      <c r="K70" s="60">
        <f t="shared" si="22"/>
        <v>84049.75</v>
      </c>
      <c r="L70" s="60">
        <f t="shared" si="33"/>
        <v>95060.420000000013</v>
      </c>
      <c r="M70" s="60">
        <f t="shared" si="23"/>
        <v>82925.920000000013</v>
      </c>
      <c r="N70" s="60">
        <f t="shared" si="24"/>
        <v>12551.540000000005</v>
      </c>
      <c r="O70" s="39">
        <f t="shared" si="25"/>
        <v>1.5691037946166344</v>
      </c>
      <c r="P70" s="39">
        <f t="shared" si="26"/>
        <v>2.2172606751815973</v>
      </c>
      <c r="Q70" s="39">
        <f t="shared" si="34"/>
        <v>1.6955102400370392</v>
      </c>
      <c r="R70" s="61">
        <f t="shared" si="27"/>
        <v>1.5572538833293665</v>
      </c>
    </row>
    <row r="71" s="25" customFormat="1" ht="23.25" customHeight="1">
      <c r="A71" s="75" t="s">
        <v>146</v>
      </c>
      <c r="B71" s="75"/>
      <c r="C71" s="76"/>
      <c r="D71" s="75"/>
      <c r="E71" s="41">
        <f t="shared" ref="E71:K71" si="37">E5+E21</f>
        <v>23113009.108333331</v>
      </c>
      <c r="F71" s="31">
        <f t="shared" si="37"/>
        <v>32299675.039999999</v>
      </c>
      <c r="G71" s="31">
        <f t="shared" si="37"/>
        <v>28232637.739999998</v>
      </c>
      <c r="H71" s="31">
        <f t="shared" si="37"/>
        <v>2947900.3999999999</v>
      </c>
      <c r="I71" s="31">
        <f t="shared" ref="I71:J71" si="38">I5+I21</f>
        <v>29128807.010000002</v>
      </c>
      <c r="J71" s="31">
        <f t="shared" si="38"/>
        <v>3127302.6800000006</v>
      </c>
      <c r="K71" s="31">
        <f t="shared" si="37"/>
        <v>6015797.901666671</v>
      </c>
      <c r="L71" s="31">
        <f t="shared" si="33"/>
        <v>896169.27000000328</v>
      </c>
      <c r="M71" s="31">
        <f t="shared" si="23"/>
        <v>-3170868.0299999975</v>
      </c>
      <c r="N71" s="31">
        <f t="shared" si="24"/>
        <v>179402.28000000073</v>
      </c>
      <c r="O71" s="32">
        <f t="shared" si="25"/>
        <v>1.2602775724039192</v>
      </c>
      <c r="P71" s="32">
        <f t="shared" si="26"/>
        <v>1.0608576463438184</v>
      </c>
      <c r="Q71" s="32">
        <f t="shared" si="34"/>
        <v>1.0317423146307831</v>
      </c>
      <c r="R71" s="32">
        <f t="shared" si="27"/>
        <v>0.90182972348566393</v>
      </c>
    </row>
    <row r="72" s="25" customFormat="1" ht="28.5" customHeight="1">
      <c r="A72" s="77"/>
      <c r="B72" s="29"/>
      <c r="C72" s="28"/>
      <c r="D72" s="55" t="s">
        <v>147</v>
      </c>
      <c r="E72" s="41">
        <f t="shared" ref="E72:H72" si="39">SUM(E73:E81)</f>
        <v>25778127.360000003</v>
      </c>
      <c r="F72" s="31">
        <f t="shared" si="39"/>
        <v>26650559.07</v>
      </c>
      <c r="G72" s="31">
        <f t="shared" si="39"/>
        <v>23329219.969999999</v>
      </c>
      <c r="H72" s="31">
        <f t="shared" si="39"/>
        <v>1798473.5699999998</v>
      </c>
      <c r="I72" s="31">
        <f t="shared" ref="I72:J72" si="40">SUM(I73:I81)</f>
        <v>23188470.280000005</v>
      </c>
      <c r="J72" s="31">
        <f t="shared" si="40"/>
        <v>1686275.3600000003</v>
      </c>
      <c r="K72" s="31">
        <f t="shared" si="22"/>
        <v>-2589657.0799999982</v>
      </c>
      <c r="L72" s="31">
        <f t="shared" si="33"/>
        <v>-140749.68999999389</v>
      </c>
      <c r="M72" s="31">
        <f t="shared" si="23"/>
        <v>-3462088.7899999954</v>
      </c>
      <c r="N72" s="31">
        <f t="shared" si="24"/>
        <v>-112198.2099999995</v>
      </c>
      <c r="O72" s="32">
        <f t="shared" si="25"/>
        <v>0.8995405273690138</v>
      </c>
      <c r="P72" s="32">
        <f t="shared" si="26"/>
        <v>0.93761475738562039</v>
      </c>
      <c r="Q72" s="32">
        <f t="shared" si="34"/>
        <v>0.99396680685505179</v>
      </c>
      <c r="R72" s="32">
        <f t="shared" si="27"/>
        <v>0.87009320213859231</v>
      </c>
    </row>
    <row r="73" ht="19.5" customHeight="1">
      <c r="A73" s="17"/>
      <c r="B73" s="18"/>
      <c r="C73" s="19" t="s">
        <v>148</v>
      </c>
      <c r="D73" s="78" t="s">
        <v>149</v>
      </c>
      <c r="E73" s="36">
        <v>427749.90000000002</v>
      </c>
      <c r="F73" s="51">
        <v>395636.73999999999</v>
      </c>
      <c r="G73" s="52">
        <v>346468.84000000003</v>
      </c>
      <c r="H73" s="52">
        <v>0</v>
      </c>
      <c r="I73" s="52">
        <v>396670.53999999998</v>
      </c>
      <c r="J73" s="52">
        <v>105686.5</v>
      </c>
      <c r="K73" s="52">
        <f t="shared" si="22"/>
        <v>-31079.360000000044</v>
      </c>
      <c r="L73" s="52">
        <f t="shared" si="33"/>
        <v>50201.699999999953</v>
      </c>
      <c r="M73" s="52">
        <f t="shared" si="23"/>
        <v>1033.7999999999884</v>
      </c>
      <c r="N73" s="52">
        <f t="shared" si="24"/>
        <v>105686.5</v>
      </c>
      <c r="O73" s="53">
        <f t="shared" si="25"/>
        <v>0.92734221562646757</v>
      </c>
      <c r="P73" s="53" t="str">
        <f t="shared" si="26"/>
        <v/>
      </c>
      <c r="Q73" s="53">
        <f t="shared" si="34"/>
        <v>1.1448952812033542</v>
      </c>
      <c r="R73" s="53">
        <f t="shared" si="27"/>
        <v>1.0026130030289906</v>
      </c>
    </row>
    <row r="74" ht="18" customHeight="1">
      <c r="A74" s="17"/>
      <c r="B74" s="18"/>
      <c r="C74" s="19" t="s">
        <v>150</v>
      </c>
      <c r="D74" s="78" t="s">
        <v>151</v>
      </c>
      <c r="E74" s="36">
        <v>8983148.4100000001</v>
      </c>
      <c r="F74" s="51">
        <v>6787442.4800000004</v>
      </c>
      <c r="G74" s="52">
        <v>5785471.3100000005</v>
      </c>
      <c r="H74" s="52">
        <v>304570.90000000002</v>
      </c>
      <c r="I74" s="51">
        <v>5785471.3100000005</v>
      </c>
      <c r="J74" s="79">
        <v>304570.90000000002</v>
      </c>
      <c r="K74" s="52">
        <f t="shared" si="22"/>
        <v>-3197677.0999999996</v>
      </c>
      <c r="L74" s="52">
        <f t="shared" si="33"/>
        <v>0</v>
      </c>
      <c r="M74" s="52">
        <f t="shared" si="23"/>
        <v>-1001971.1699999999</v>
      </c>
      <c r="N74" s="52">
        <f t="shared" si="24"/>
        <v>0</v>
      </c>
      <c r="O74" s="53">
        <f t="shared" si="25"/>
        <v>0.64403603791735642</v>
      </c>
      <c r="P74" s="53">
        <f t="shared" si="26"/>
        <v>1</v>
      </c>
      <c r="Q74" s="53">
        <f t="shared" si="34"/>
        <v>1</v>
      </c>
      <c r="R74" s="53">
        <f t="shared" si="27"/>
        <v>0.85237868711927567</v>
      </c>
    </row>
    <row r="75" ht="18" customHeight="1">
      <c r="A75" s="17"/>
      <c r="B75" s="18"/>
      <c r="C75" s="19" t="s">
        <v>152</v>
      </c>
      <c r="D75" s="78" t="s">
        <v>153</v>
      </c>
      <c r="E75" s="36">
        <v>11219572.630000001</v>
      </c>
      <c r="F75" s="51">
        <v>14766533.630000001</v>
      </c>
      <c r="G75" s="51">
        <v>12842346.529999999</v>
      </c>
      <c r="H75" s="52">
        <v>1059532.77</v>
      </c>
      <c r="I75" s="51">
        <v>12712552.6</v>
      </c>
      <c r="J75" s="52">
        <v>949739.09999999998</v>
      </c>
      <c r="K75" s="52">
        <f t="shared" si="22"/>
        <v>1492979.9699999988</v>
      </c>
      <c r="L75" s="52">
        <f t="shared" si="33"/>
        <v>-129793.9299999997</v>
      </c>
      <c r="M75" s="52">
        <f t="shared" si="23"/>
        <v>-2053981.0300000012</v>
      </c>
      <c r="N75" s="52">
        <f t="shared" si="24"/>
        <v>-109793.67000000004</v>
      </c>
      <c r="O75" s="53">
        <f t="shared" si="25"/>
        <v>1.1330692370588094</v>
      </c>
      <c r="P75" s="53">
        <f t="shared" si="26"/>
        <v>0.89637539006934153</v>
      </c>
      <c r="Q75" s="53">
        <f t="shared" si="34"/>
        <v>0.98989328549133926</v>
      </c>
      <c r="R75" s="53">
        <f t="shared" si="27"/>
        <v>0.86090296602669902</v>
      </c>
    </row>
    <row r="76" ht="18" customHeight="1">
      <c r="A76" s="17"/>
      <c r="B76" s="18"/>
      <c r="C76" s="19" t="s">
        <v>154</v>
      </c>
      <c r="D76" s="72" t="s">
        <v>155</v>
      </c>
      <c r="E76" s="36">
        <v>4659679.79</v>
      </c>
      <c r="F76" s="51">
        <v>3538665.9700000002</v>
      </c>
      <c r="G76" s="51">
        <v>3192653.04</v>
      </c>
      <c r="H76" s="52">
        <v>215927.5</v>
      </c>
      <c r="I76" s="51">
        <v>3192653.04</v>
      </c>
      <c r="J76" s="79">
        <v>215927.5</v>
      </c>
      <c r="K76" s="52">
        <f t="shared" si="22"/>
        <v>-1467026.75</v>
      </c>
      <c r="L76" s="52">
        <f t="shared" si="33"/>
        <v>0</v>
      </c>
      <c r="M76" s="52">
        <f t="shared" si="23"/>
        <v>-346012.93000000017</v>
      </c>
      <c r="N76" s="52">
        <f t="shared" si="24"/>
        <v>0</v>
      </c>
      <c r="O76" s="53">
        <f t="shared" si="25"/>
        <v>0.6851657589973581</v>
      </c>
      <c r="P76" s="53">
        <f t="shared" si="26"/>
        <v>1</v>
      </c>
      <c r="Q76" s="53">
        <f t="shared" si="34"/>
        <v>1</v>
      </c>
      <c r="R76" s="53">
        <f t="shared" si="27"/>
        <v>0.90221938636383925</v>
      </c>
    </row>
    <row r="77" ht="47.25">
      <c r="A77" s="17"/>
      <c r="B77" s="18"/>
      <c r="C77" s="49" t="s">
        <v>156</v>
      </c>
      <c r="D77" s="80" t="s">
        <v>157</v>
      </c>
      <c r="E77" s="36">
        <v>1249.8900000000001</v>
      </c>
      <c r="F77" s="51"/>
      <c r="G77" s="51"/>
      <c r="H77" s="52"/>
      <c r="I77" s="52">
        <v>896.41999999999996</v>
      </c>
      <c r="J77" s="51">
        <v>446.10000000000002</v>
      </c>
      <c r="K77" s="52">
        <f t="shared" si="22"/>
        <v>-353.47000000000014</v>
      </c>
      <c r="L77" s="52">
        <f t="shared" si="33"/>
        <v>896.41999999999996</v>
      </c>
      <c r="M77" s="52">
        <f t="shared" si="23"/>
        <v>896.41999999999996</v>
      </c>
      <c r="N77" s="52">
        <f t="shared" si="24"/>
        <v>446.10000000000002</v>
      </c>
      <c r="O77" s="53">
        <f t="shared" si="25"/>
        <v>0.71719911352198984</v>
      </c>
      <c r="P77" s="53" t="str">
        <f t="shared" si="26"/>
        <v/>
      </c>
      <c r="Q77" s="53" t="str">
        <f t="shared" si="34"/>
        <v/>
      </c>
      <c r="R77" s="53" t="str">
        <f t="shared" si="27"/>
        <v/>
      </c>
    </row>
    <row r="78" ht="31.5">
      <c r="A78" s="17"/>
      <c r="B78" s="18"/>
      <c r="C78" s="49" t="s">
        <v>158</v>
      </c>
      <c r="D78" s="72" t="s">
        <v>159</v>
      </c>
      <c r="E78" s="36">
        <v>617655.76000000001</v>
      </c>
      <c r="F78" s="51">
        <f>931777.57+218442.4</f>
        <v>1150219.97</v>
      </c>
      <c r="G78" s="79">
        <f>931777.57+218442.4</f>
        <v>1150219.97</v>
      </c>
      <c r="H78" s="52">
        <v>218442.39999999999</v>
      </c>
      <c r="I78" s="52">
        <v>1150220.01</v>
      </c>
      <c r="J78" s="51">
        <v>114999.3</v>
      </c>
      <c r="K78" s="52">
        <f t="shared" si="22"/>
        <v>532564.25</v>
      </c>
      <c r="L78" s="52">
        <f t="shared" si="33"/>
        <v>0.040000000037252903</v>
      </c>
      <c r="M78" s="52">
        <f t="shared" si="23"/>
        <v>0.040000000037252903</v>
      </c>
      <c r="N78" s="52">
        <f t="shared" si="24"/>
        <v>-103443.09999999999</v>
      </c>
      <c r="O78" s="53">
        <f t="shared" si="25"/>
        <v>1.8622347341179171</v>
      </c>
      <c r="P78" s="53">
        <f t="shared" si="26"/>
        <v>0.52645136658450931</v>
      </c>
      <c r="Q78" s="53">
        <f t="shared" si="34"/>
        <v>1.0000000347759568</v>
      </c>
      <c r="R78" s="53">
        <f t="shared" si="27"/>
        <v>1.0000000347759568</v>
      </c>
    </row>
    <row r="79" s="81" customFormat="1" ht="21.75" customHeight="1">
      <c r="A79" s="82"/>
      <c r="B79" s="83"/>
      <c r="C79" s="49" t="s">
        <v>160</v>
      </c>
      <c r="D79" s="72" t="s">
        <v>161</v>
      </c>
      <c r="E79" s="36"/>
      <c r="F79" s="51"/>
      <c r="G79" s="51"/>
      <c r="H79" s="52"/>
      <c r="I79" s="52">
        <v>0</v>
      </c>
      <c r="J79" s="51">
        <v>50.539999999999999</v>
      </c>
      <c r="K79" s="52">
        <f t="shared" si="22"/>
        <v>0</v>
      </c>
      <c r="L79" s="52">
        <f t="shared" si="33"/>
        <v>0</v>
      </c>
      <c r="M79" s="52">
        <f t="shared" si="23"/>
        <v>0</v>
      </c>
      <c r="N79" s="52">
        <f t="shared" si="24"/>
        <v>50.539999999999999</v>
      </c>
      <c r="O79" s="53" t="str">
        <f t="shared" si="25"/>
        <v/>
      </c>
      <c r="P79" s="53" t="str">
        <f t="shared" si="26"/>
        <v/>
      </c>
      <c r="Q79" s="53" t="str">
        <f t="shared" si="34"/>
        <v/>
      </c>
      <c r="R79" s="53" t="str">
        <f t="shared" si="27"/>
        <v/>
      </c>
    </row>
    <row r="80" ht="47.25">
      <c r="A80" s="17"/>
      <c r="B80" s="18"/>
      <c r="C80" s="49" t="s">
        <v>162</v>
      </c>
      <c r="D80" s="84" t="s">
        <v>163</v>
      </c>
      <c r="E80" s="36">
        <v>194537.32000000001</v>
      </c>
      <c r="F80" s="51">
        <v>12060.280000000001</v>
      </c>
      <c r="G80" s="51">
        <v>12060.280000000001</v>
      </c>
      <c r="H80" s="52">
        <v>0</v>
      </c>
      <c r="I80" s="52">
        <v>92570.690000000002</v>
      </c>
      <c r="J80" s="51">
        <v>104.34999999999999</v>
      </c>
      <c r="K80" s="52">
        <f t="shared" si="22"/>
        <v>-101966.63</v>
      </c>
      <c r="L80" s="52">
        <f t="shared" si="33"/>
        <v>80510.410000000003</v>
      </c>
      <c r="M80" s="52">
        <f t="shared" si="23"/>
        <v>80510.410000000003</v>
      </c>
      <c r="N80" s="52">
        <f t="shared" si="24"/>
        <v>104.34999999999999</v>
      </c>
      <c r="O80" s="53">
        <f t="shared" si="25"/>
        <v>0.47585054631162804</v>
      </c>
      <c r="P80" s="53" t="str">
        <f t="shared" si="26"/>
        <v/>
      </c>
      <c r="Q80" s="53">
        <f t="shared" si="34"/>
        <v>7.6756667341056755</v>
      </c>
      <c r="R80" s="53">
        <f t="shared" si="27"/>
        <v>7.6756667341056755</v>
      </c>
    </row>
    <row r="81" ht="18.75" customHeight="1">
      <c r="A81" s="17"/>
      <c r="B81" s="18"/>
      <c r="C81" s="49" t="s">
        <v>164</v>
      </c>
      <c r="D81" s="84" t="s">
        <v>165</v>
      </c>
      <c r="E81" s="36">
        <v>-325466.34000000003</v>
      </c>
      <c r="F81" s="51"/>
      <c r="G81" s="51"/>
      <c r="H81" s="52"/>
      <c r="I81" s="52">
        <v>-142564.32999999999</v>
      </c>
      <c r="J81" s="51">
        <v>-5248.9300000000003</v>
      </c>
      <c r="K81" s="52">
        <f t="shared" si="22"/>
        <v>182902.01000000004</v>
      </c>
      <c r="L81" s="52">
        <f t="shared" si="33"/>
        <v>-142564.32999999999</v>
      </c>
      <c r="M81" s="52">
        <f t="shared" si="23"/>
        <v>-142564.32999999999</v>
      </c>
      <c r="N81" s="52">
        <f t="shared" si="24"/>
        <v>-5248.9300000000003</v>
      </c>
      <c r="O81" s="53">
        <f t="shared" si="25"/>
        <v>0.43803094968284578</v>
      </c>
      <c r="P81" s="53" t="str">
        <f t="shared" si="26"/>
        <v/>
      </c>
      <c r="Q81" s="53" t="str">
        <f t="shared" si="34"/>
        <v/>
      </c>
      <c r="R81" s="53" t="str">
        <f t="shared" si="27"/>
        <v/>
      </c>
    </row>
    <row r="82" s="25" customFormat="1" ht="26.25" customHeight="1">
      <c r="A82" s="75" t="s">
        <v>166</v>
      </c>
      <c r="B82" s="75"/>
      <c r="C82" s="76"/>
      <c r="D82" s="75"/>
      <c r="E82" s="36">
        <f t="shared" ref="E82:J82" si="41">E71+E72</f>
        <v>48891136.468333334</v>
      </c>
      <c r="F82" s="31">
        <f t="shared" si="41"/>
        <v>58950234.109999999</v>
      </c>
      <c r="G82" s="31">
        <f t="shared" si="41"/>
        <v>51561857.709999993</v>
      </c>
      <c r="H82" s="31">
        <f t="shared" si="41"/>
        <v>4746373.9699999997</v>
      </c>
      <c r="I82" s="31">
        <f t="shared" si="41"/>
        <v>52317277.290000007</v>
      </c>
      <c r="J82" s="31">
        <f t="shared" si="41"/>
        <v>4813578.040000001</v>
      </c>
      <c r="K82" s="31">
        <f t="shared" si="22"/>
        <v>3426140.8216666728</v>
      </c>
      <c r="L82" s="31">
        <f t="shared" si="33"/>
        <v>755419.58000001311</v>
      </c>
      <c r="M82" s="31">
        <f t="shared" si="23"/>
        <v>-6632956.8199999928</v>
      </c>
      <c r="N82" s="31">
        <f t="shared" si="24"/>
        <v>67204.070000001229</v>
      </c>
      <c r="O82" s="32">
        <f t="shared" si="25"/>
        <v>1.0700769315085521</v>
      </c>
      <c r="P82" s="32">
        <f t="shared" si="26"/>
        <v>1.0141590339119446</v>
      </c>
      <c r="Q82" s="32">
        <f t="shared" si="34"/>
        <v>1.0146507440489969</v>
      </c>
      <c r="R82" s="32">
        <f t="shared" si="27"/>
        <v>0.88748209536160583</v>
      </c>
    </row>
    <row r="83" ht="15.75">
      <c r="A83" s="85" t="s">
        <v>167</v>
      </c>
      <c r="B83" s="86"/>
      <c r="C83" s="87"/>
      <c r="D83" s="88"/>
      <c r="E83" s="89"/>
      <c r="F83" s="90"/>
      <c r="G83" s="90"/>
      <c r="H83" s="90"/>
      <c r="J83" s="91"/>
      <c r="K83" s="92"/>
      <c r="L83" s="92"/>
      <c r="M83" s="90"/>
      <c r="N83" s="90"/>
      <c r="O83" s="90"/>
    </row>
  </sheetData>
  <autoFilter ref="A4:T83"/>
  <mergeCells count="37">
    <mergeCell ref="A1:R1"/>
    <mergeCell ref="A3:A4"/>
    <mergeCell ref="B3:B4"/>
    <mergeCell ref="C3:C4"/>
    <mergeCell ref="D3:D4"/>
    <mergeCell ref="E3:E4"/>
    <mergeCell ref="F3:H3"/>
    <mergeCell ref="I3:J3"/>
    <mergeCell ref="K3:N3"/>
    <mergeCell ref="O3:O4"/>
    <mergeCell ref="P3:P4"/>
    <mergeCell ref="Q3:Q4"/>
    <mergeCell ref="R3:R4"/>
    <mergeCell ref="A6:A16"/>
    <mergeCell ref="A21:C21"/>
    <mergeCell ref="A22:A25"/>
    <mergeCell ref="B22:B25"/>
    <mergeCell ref="A26:A28"/>
    <mergeCell ref="B26:B28"/>
    <mergeCell ref="A29:A36"/>
    <mergeCell ref="B29:B36"/>
    <mergeCell ref="A37:A48"/>
    <mergeCell ref="B37:B48"/>
    <mergeCell ref="A49:A50"/>
    <mergeCell ref="B49:B50"/>
    <mergeCell ref="A51:A55"/>
    <mergeCell ref="B51:B55"/>
    <mergeCell ref="A56:A58"/>
    <mergeCell ref="B56:B58"/>
    <mergeCell ref="A59:A61"/>
    <mergeCell ref="B59:B61"/>
    <mergeCell ref="A62:A70"/>
    <mergeCell ref="B62:B70"/>
    <mergeCell ref="A71:D71"/>
    <mergeCell ref="A73:A81"/>
    <mergeCell ref="B73:B81"/>
    <mergeCell ref="A82:D82"/>
  </mergeCells>
  <printOptions headings="0" gridLines="0"/>
  <pageMargins left="0.19685039370078738" right="0.07874015748031496" top="0.6692913385826772" bottom="0.39370078740157477" header="0.19685039370078738" footer="0.15748031496062992"/>
  <pageSetup paperSize="9" scale="51" fitToWidth="1" fitToHeight="0" pageOrder="downThenOver" orientation="landscape" usePrinterDefaults="1" blackAndWhite="0" draft="0" cellComments="none" useFirstPageNumber="1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27" zoomScale="100" workbookViewId="0">
      <selection activeCell="A1" activeCellId="0" sqref="A1"/>
    </sheetView>
  </sheetViews>
  <sheetFormatPr defaultRowHeight="12.75"/>
  <cols>
    <col customWidth="1" min="1" max="1" width="93.7109375"/>
    <col customWidth="1" min="2" max="2" width="25.7109375"/>
    <col customWidth="1" min="3" max="3" width="15.42578125"/>
    <col customWidth="1" min="4" max="4" width="12.28515625"/>
    <col customWidth="1" min="5" max="6" width="9.140625"/>
    <col customWidth="1" min="7" max="7" width="13.140625"/>
    <col customWidth="1" min="8" max="10" width="9.140625"/>
  </cols>
  <sheetData>
    <row r="1">
      <c r="A1" s="93" t="s">
        <v>168</v>
      </c>
      <c r="B1" s="93"/>
      <c r="C1" s="93"/>
      <c r="D1" s="93"/>
      <c r="E1" s="93"/>
      <c r="F1" s="93"/>
      <c r="G1" s="94"/>
      <c r="H1" s="94"/>
      <c r="I1" s="94"/>
      <c r="J1" s="94"/>
    </row>
    <row r="2">
      <c r="A2" s="2" t="s">
        <v>169</v>
      </c>
      <c r="B2" s="94"/>
      <c r="C2" s="94"/>
      <c r="D2" s="94"/>
      <c r="E2" s="94"/>
      <c r="F2" s="94"/>
      <c r="G2" s="94"/>
      <c r="H2" s="94"/>
      <c r="I2" s="94"/>
      <c r="J2" s="94"/>
    </row>
    <row r="3" ht="14.25">
      <c r="A3" s="95"/>
      <c r="B3" s="96"/>
      <c r="C3" s="96"/>
      <c r="D3" s="96"/>
      <c r="E3" s="96"/>
      <c r="F3" s="96"/>
      <c r="G3" s="96"/>
      <c r="H3" s="96"/>
      <c r="I3" s="96"/>
      <c r="J3" s="96"/>
    </row>
    <row r="4" ht="14.25">
      <c r="A4" s="97"/>
      <c r="B4" s="97"/>
      <c r="C4" s="97"/>
      <c r="D4" s="97"/>
      <c r="E4" s="97"/>
      <c r="F4" s="97"/>
      <c r="G4" s="98"/>
      <c r="H4" s="98"/>
      <c r="I4" s="96"/>
      <c r="J4" s="96"/>
    </row>
    <row r="5">
      <c r="A5" s="99" t="s">
        <v>170</v>
      </c>
      <c r="B5" s="99"/>
      <c r="C5" s="99"/>
      <c r="D5" s="99"/>
      <c r="E5" s="99"/>
      <c r="F5" s="99"/>
      <c r="G5" s="99"/>
      <c r="H5" s="99"/>
      <c r="I5" s="99"/>
      <c r="J5" s="99"/>
    </row>
    <row r="6">
      <c r="A6" s="99" t="s">
        <v>171</v>
      </c>
      <c r="B6" s="99"/>
      <c r="C6" s="99"/>
      <c r="D6" s="1"/>
      <c r="E6" s="1"/>
      <c r="F6" s="1"/>
      <c r="G6" s="1"/>
      <c r="H6" s="1"/>
      <c r="I6" s="1"/>
      <c r="J6" s="1"/>
    </row>
    <row r="7">
      <c r="A7" s="99" t="s">
        <v>172</v>
      </c>
      <c r="B7" s="99"/>
      <c r="C7" s="99"/>
      <c r="D7" s="1"/>
      <c r="E7" s="1"/>
      <c r="F7" s="1"/>
      <c r="G7" s="1"/>
      <c r="H7" s="1"/>
      <c r="I7" s="1"/>
      <c r="J7" s="1"/>
    </row>
    <row r="8">
      <c r="A8" s="99"/>
      <c r="B8" s="99"/>
      <c r="C8" s="99"/>
      <c r="D8" s="1"/>
      <c r="E8" s="1"/>
      <c r="F8" s="1"/>
      <c r="G8" s="1"/>
      <c r="H8" s="1"/>
      <c r="I8" s="1"/>
      <c r="J8" s="1"/>
    </row>
    <row r="9">
      <c r="A9" s="100" t="s">
        <v>173</v>
      </c>
      <c r="B9" s="100"/>
      <c r="C9" s="100"/>
      <c r="D9" s="94"/>
      <c r="E9" s="94"/>
      <c r="F9" s="94"/>
      <c r="G9" s="94"/>
      <c r="H9" s="94"/>
      <c r="I9" s="94"/>
      <c r="J9" s="94"/>
    </row>
    <row r="10" ht="31.5">
      <c r="A10" s="101" t="s">
        <v>174</v>
      </c>
      <c r="B10" s="101" t="s">
        <v>175</v>
      </c>
      <c r="C10" s="101" t="s">
        <v>176</v>
      </c>
      <c r="D10" s="1"/>
      <c r="E10" s="1"/>
      <c r="F10" s="1"/>
      <c r="G10" s="1"/>
      <c r="H10" s="1"/>
      <c r="I10" s="1"/>
      <c r="J10" s="1"/>
    </row>
    <row r="11">
      <c r="A11" s="102" t="s">
        <v>23</v>
      </c>
      <c r="B11" s="102" t="s">
        <v>177</v>
      </c>
      <c r="C11" s="103">
        <v>245797.26000000001</v>
      </c>
      <c r="D11" s="1"/>
      <c r="E11" s="1"/>
      <c r="F11" s="1"/>
      <c r="G11" s="1"/>
      <c r="H11" s="1"/>
      <c r="I11" s="1"/>
      <c r="J11" s="1"/>
    </row>
    <row r="12">
      <c r="A12" s="102" t="s">
        <v>23</v>
      </c>
      <c r="B12" s="102" t="s">
        <v>178</v>
      </c>
      <c r="C12" s="103">
        <v>1.99</v>
      </c>
      <c r="D12" s="1"/>
      <c r="E12" s="1"/>
      <c r="F12" s="1"/>
      <c r="G12" s="1"/>
      <c r="H12" s="1"/>
      <c r="I12" s="1"/>
      <c r="J12" s="1"/>
    </row>
    <row r="13">
      <c r="A13" s="102" t="s">
        <v>23</v>
      </c>
      <c r="B13" s="102" t="s">
        <v>179</v>
      </c>
      <c r="C13" s="103">
        <v>1340.74</v>
      </c>
      <c r="D13" s="1"/>
      <c r="E13" s="1"/>
      <c r="F13" s="1"/>
      <c r="G13" s="1"/>
      <c r="H13" s="1"/>
      <c r="I13" s="1"/>
      <c r="J13" s="1"/>
    </row>
    <row r="14">
      <c r="A14" s="102" t="s">
        <v>23</v>
      </c>
      <c r="B14" s="102" t="s">
        <v>180</v>
      </c>
      <c r="C14" s="103">
        <v>0.029999999999999999</v>
      </c>
      <c r="D14" s="1"/>
      <c r="E14" s="1"/>
      <c r="F14" s="1"/>
      <c r="G14" s="1"/>
      <c r="H14" s="1"/>
      <c r="I14" s="1"/>
      <c r="J14" s="1"/>
    </row>
    <row r="15">
      <c r="A15" s="102" t="s">
        <v>23</v>
      </c>
      <c r="B15" s="102" t="s">
        <v>181</v>
      </c>
      <c r="C15" s="103">
        <v>1175.99</v>
      </c>
      <c r="D15" s="1"/>
      <c r="E15" s="1"/>
      <c r="F15" s="1"/>
      <c r="G15" s="1"/>
      <c r="H15" s="1"/>
      <c r="I15" s="1"/>
      <c r="J15" s="1"/>
    </row>
    <row r="16">
      <c r="A16" s="102" t="s">
        <v>23</v>
      </c>
      <c r="B16" s="102" t="s">
        <v>182</v>
      </c>
      <c r="C16" s="103">
        <v>0.56000000000000005</v>
      </c>
      <c r="D16" s="1"/>
      <c r="E16" s="1"/>
      <c r="F16" s="1"/>
      <c r="G16" s="1"/>
      <c r="H16" s="1"/>
      <c r="I16" s="1"/>
      <c r="J16" s="1"/>
    </row>
    <row r="17">
      <c r="A17" s="102" t="s">
        <v>23</v>
      </c>
      <c r="B17" s="102" t="s">
        <v>183</v>
      </c>
      <c r="C17" s="103">
        <v>1072.27</v>
      </c>
      <c r="D17" s="1"/>
      <c r="E17" s="1"/>
      <c r="F17" s="1"/>
      <c r="G17" s="1"/>
      <c r="H17" s="1"/>
      <c r="I17" s="1"/>
      <c r="J17" s="1"/>
    </row>
    <row r="18">
      <c r="A18" s="102" t="s">
        <v>23</v>
      </c>
      <c r="B18" s="102" t="s">
        <v>184</v>
      </c>
      <c r="C18" s="103">
        <v>7921.6499999999996</v>
      </c>
      <c r="D18" s="1"/>
      <c r="E18" s="1"/>
      <c r="F18" s="1"/>
      <c r="G18" s="1"/>
      <c r="H18" s="1"/>
      <c r="I18" s="1"/>
      <c r="J18" s="1"/>
    </row>
    <row r="19">
      <c r="A19" s="102" t="s">
        <v>23</v>
      </c>
      <c r="B19" s="102" t="s">
        <v>185</v>
      </c>
      <c r="C19" s="103">
        <v>6621.3400000000001</v>
      </c>
      <c r="D19" s="1"/>
      <c r="E19" s="1"/>
      <c r="F19" s="1"/>
      <c r="G19" s="1"/>
      <c r="H19" s="1"/>
      <c r="I19" s="1"/>
      <c r="J19" s="1"/>
    </row>
    <row r="20">
      <c r="A20" s="102" t="s">
        <v>23</v>
      </c>
      <c r="B20" s="102" t="s">
        <v>186</v>
      </c>
      <c r="C20" s="103">
        <v>11978.809999999999</v>
      </c>
      <c r="D20" s="1"/>
      <c r="E20" s="1"/>
      <c r="F20" s="1"/>
      <c r="G20" s="1"/>
      <c r="H20" s="1"/>
      <c r="I20" s="1"/>
      <c r="J20" s="1"/>
    </row>
    <row r="21">
      <c r="A21" s="102" t="s">
        <v>23</v>
      </c>
      <c r="B21" s="102" t="s">
        <v>187</v>
      </c>
      <c r="C21" s="103">
        <v>0.01</v>
      </c>
      <c r="D21" s="1"/>
      <c r="E21" s="1"/>
      <c r="F21" s="1"/>
      <c r="G21" s="1"/>
      <c r="H21" s="1"/>
      <c r="I21" s="1"/>
      <c r="J21" s="1"/>
    </row>
    <row r="22">
      <c r="A22" s="102" t="s">
        <v>23</v>
      </c>
      <c r="B22" s="102" t="s">
        <v>188</v>
      </c>
      <c r="C22" s="103">
        <v>0.11</v>
      </c>
      <c r="D22" s="1"/>
      <c r="E22" s="1"/>
      <c r="F22" s="1"/>
      <c r="G22" s="1"/>
      <c r="H22" s="1"/>
      <c r="I22" s="1"/>
      <c r="J22" s="1"/>
    </row>
    <row r="23">
      <c r="A23" s="102" t="s">
        <v>23</v>
      </c>
      <c r="B23" s="102" t="s">
        <v>189</v>
      </c>
      <c r="C23" s="103">
        <v>-0.13</v>
      </c>
      <c r="D23" s="1"/>
      <c r="E23" s="1"/>
      <c r="F23" s="1"/>
      <c r="G23" s="1"/>
      <c r="H23" s="1"/>
      <c r="I23" s="1"/>
      <c r="J23" s="1"/>
    </row>
    <row r="24">
      <c r="A24" s="102" t="s">
        <v>23</v>
      </c>
      <c r="B24" s="102" t="s">
        <v>190</v>
      </c>
      <c r="C24" s="103">
        <v>7529.8599999999997</v>
      </c>
      <c r="D24" s="1"/>
      <c r="E24" s="1"/>
      <c r="F24" s="1"/>
      <c r="G24" s="1"/>
      <c r="H24" s="1"/>
      <c r="I24" s="1"/>
      <c r="J24" s="1"/>
    </row>
    <row r="25">
      <c r="A25" s="102" t="s">
        <v>23</v>
      </c>
      <c r="B25" s="102" t="s">
        <v>191</v>
      </c>
      <c r="C25" s="103">
        <v>1.52</v>
      </c>
      <c r="D25" s="1"/>
      <c r="E25" s="1"/>
      <c r="F25" s="1"/>
      <c r="G25" s="1"/>
      <c r="H25" s="1"/>
      <c r="I25" s="1"/>
      <c r="J25" s="1"/>
    </row>
    <row r="26">
      <c r="A26" s="102" t="s">
        <v>23</v>
      </c>
      <c r="B26" s="102" t="s">
        <v>192</v>
      </c>
      <c r="C26" s="103">
        <v>387.13</v>
      </c>
      <c r="D26" s="1"/>
      <c r="E26" s="1"/>
      <c r="F26" s="1"/>
      <c r="G26" s="1"/>
      <c r="H26" s="1"/>
      <c r="I26" s="1"/>
      <c r="J26" s="1"/>
    </row>
    <row r="27">
      <c r="A27" s="102" t="s">
        <v>23</v>
      </c>
      <c r="B27" s="102" t="s">
        <v>193</v>
      </c>
      <c r="C27" s="103">
        <v>0.02</v>
      </c>
      <c r="D27" s="1"/>
      <c r="E27" s="1"/>
      <c r="F27" s="1"/>
      <c r="G27" s="1"/>
      <c r="H27" s="1"/>
      <c r="I27" s="1"/>
      <c r="J27" s="1"/>
    </row>
    <row r="28">
      <c r="A28" s="102" t="s">
        <v>23</v>
      </c>
      <c r="B28" s="102" t="s">
        <v>194</v>
      </c>
      <c r="C28" s="103">
        <v>6.1299999999999999</v>
      </c>
      <c r="D28" s="1"/>
      <c r="E28" s="1"/>
      <c r="F28" s="1"/>
      <c r="G28" s="1"/>
      <c r="H28" s="1"/>
      <c r="I28" s="1"/>
      <c r="J28" s="1"/>
    </row>
    <row r="29">
      <c r="A29" s="102" t="s">
        <v>23</v>
      </c>
      <c r="B29" s="102" t="s">
        <v>195</v>
      </c>
      <c r="C29" s="103">
        <v>2</v>
      </c>
      <c r="D29" s="1"/>
      <c r="E29" s="1"/>
      <c r="F29" s="1"/>
      <c r="G29" s="1"/>
      <c r="H29" s="1"/>
      <c r="I29" s="1"/>
      <c r="J29" s="1"/>
    </row>
    <row r="30">
      <c r="A30" s="102" t="s">
        <v>23</v>
      </c>
      <c r="B30" s="102" t="s">
        <v>196</v>
      </c>
      <c r="C30" s="103">
        <v>2411.8400000000001</v>
      </c>
      <c r="D30" s="1"/>
      <c r="E30" s="1"/>
      <c r="F30" s="1"/>
      <c r="G30" s="1"/>
      <c r="H30" s="1"/>
      <c r="I30" s="1"/>
      <c r="J30" s="1"/>
    </row>
    <row r="31">
      <c r="A31" s="102" t="s">
        <v>23</v>
      </c>
      <c r="B31" s="102" t="s">
        <v>197</v>
      </c>
      <c r="C31" s="103">
        <v>790.14999999999998</v>
      </c>
      <c r="D31" s="1"/>
      <c r="E31" s="1"/>
      <c r="F31" s="1"/>
      <c r="G31" s="1"/>
      <c r="H31" s="1"/>
      <c r="I31" s="1"/>
      <c r="J31" s="1"/>
    </row>
    <row r="32">
      <c r="A32" s="102" t="s">
        <v>23</v>
      </c>
      <c r="B32" s="102" t="s">
        <v>198</v>
      </c>
      <c r="C32" s="103">
        <v>143.41999999999999</v>
      </c>
      <c r="D32" s="1"/>
      <c r="E32" s="1"/>
      <c r="F32" s="1"/>
      <c r="G32" s="1"/>
      <c r="H32" s="1"/>
      <c r="I32" s="1"/>
      <c r="J32" s="1"/>
    </row>
    <row r="33">
      <c r="A33" s="102" t="s">
        <v>23</v>
      </c>
      <c r="B33" s="102" t="s">
        <v>199</v>
      </c>
      <c r="C33" s="103">
        <v>269.63999999999999</v>
      </c>
      <c r="D33" s="1"/>
      <c r="E33" s="1"/>
      <c r="F33" s="1"/>
      <c r="G33" s="1"/>
      <c r="H33" s="1"/>
      <c r="I33" s="1"/>
      <c r="J33" s="1"/>
    </row>
    <row r="34">
      <c r="A34" s="102" t="s">
        <v>23</v>
      </c>
      <c r="B34" s="102" t="s">
        <v>200</v>
      </c>
      <c r="C34" s="103">
        <v>5756.6599999999999</v>
      </c>
      <c r="D34" s="1"/>
      <c r="E34" s="1"/>
      <c r="F34" s="1"/>
      <c r="G34" s="1"/>
      <c r="H34" s="1"/>
      <c r="I34" s="1"/>
      <c r="J34" s="1"/>
    </row>
    <row r="35">
      <c r="A35" s="102" t="s">
        <v>23</v>
      </c>
      <c r="B35" s="102" t="s">
        <v>201</v>
      </c>
      <c r="C35" s="103">
        <v>211.19</v>
      </c>
      <c r="D35" s="1"/>
      <c r="E35" s="1"/>
      <c r="F35" s="1"/>
      <c r="G35" s="1"/>
      <c r="H35" s="1"/>
      <c r="I35" s="1"/>
      <c r="J35" s="1"/>
    </row>
    <row r="36">
      <c r="A36" s="102" t="s">
        <v>53</v>
      </c>
      <c r="B36" s="102" t="s">
        <v>202</v>
      </c>
      <c r="C36" s="103">
        <v>3.2000000000000002</v>
      </c>
      <c r="D36" s="1"/>
      <c r="E36" s="1"/>
      <c r="F36" s="1"/>
      <c r="G36" s="1"/>
      <c r="H36" s="1"/>
      <c r="I36" s="1"/>
      <c r="J36" s="1"/>
    </row>
    <row r="37">
      <c r="A37" s="102" t="s">
        <v>59</v>
      </c>
      <c r="B37" s="102" t="s">
        <v>203</v>
      </c>
      <c r="C37" s="103">
        <v>185</v>
      </c>
      <c r="D37" s="1"/>
      <c r="E37" s="1"/>
      <c r="F37" s="1"/>
      <c r="G37" s="1"/>
      <c r="H37" s="1"/>
      <c r="I37" s="1"/>
      <c r="J37" s="1"/>
    </row>
    <row r="38">
      <c r="A38" s="102" t="s">
        <v>89</v>
      </c>
      <c r="B38" s="102" t="s">
        <v>204</v>
      </c>
      <c r="C38" s="104">
        <v>18605.799999999999</v>
      </c>
      <c r="D38" s="1"/>
      <c r="E38" s="1"/>
      <c r="F38" s="1"/>
      <c r="G38" s="1"/>
      <c r="H38" s="1"/>
      <c r="I38" s="1"/>
      <c r="J38" s="1"/>
    </row>
    <row r="39">
      <c r="A39" s="102" t="s">
        <v>89</v>
      </c>
      <c r="B39" s="102" t="s">
        <v>205</v>
      </c>
      <c r="C39" s="104">
        <v>3341.9899999999998</v>
      </c>
      <c r="D39" s="1"/>
      <c r="E39" s="1"/>
      <c r="F39" s="1"/>
      <c r="G39" s="1"/>
      <c r="H39" s="1"/>
      <c r="I39" s="1"/>
      <c r="J39" s="1"/>
    </row>
    <row r="40">
      <c r="A40" s="102" t="s">
        <v>89</v>
      </c>
      <c r="B40" s="102" t="s">
        <v>206</v>
      </c>
      <c r="C40" s="104">
        <v>820.28999999999996</v>
      </c>
      <c r="D40" s="1"/>
      <c r="E40" s="1"/>
      <c r="F40" s="1"/>
      <c r="G40" s="1"/>
      <c r="H40" s="1"/>
      <c r="I40" s="1"/>
      <c r="J40" s="1"/>
    </row>
    <row r="41">
      <c r="A41" s="102" t="s">
        <v>73</v>
      </c>
      <c r="B41" s="102" t="s">
        <v>207</v>
      </c>
      <c r="C41" s="104">
        <v>171.46000000000001</v>
      </c>
      <c r="D41" s="1"/>
      <c r="E41" s="1"/>
      <c r="F41" s="1"/>
      <c r="G41" s="1"/>
      <c r="H41" s="1"/>
      <c r="I41" s="1"/>
      <c r="J41" s="1"/>
    </row>
    <row r="42">
      <c r="A42" s="102" t="s">
        <v>56</v>
      </c>
      <c r="B42" s="102" t="s">
        <v>208</v>
      </c>
      <c r="C42" s="104">
        <v>4136.8100000000004</v>
      </c>
      <c r="D42" s="1"/>
      <c r="E42" s="1"/>
      <c r="F42" s="1"/>
      <c r="G42" s="1"/>
      <c r="H42" s="1"/>
      <c r="I42" s="1"/>
      <c r="J42" s="1"/>
    </row>
    <row r="43">
      <c r="A43" s="102" t="s">
        <v>89</v>
      </c>
      <c r="B43" s="102" t="s">
        <v>209</v>
      </c>
      <c r="C43" s="104">
        <v>15.789999999999999</v>
      </c>
      <c r="D43" s="1"/>
      <c r="E43" s="1"/>
      <c r="F43" s="1"/>
      <c r="G43" s="1"/>
      <c r="H43" s="1"/>
      <c r="I43" s="1"/>
      <c r="J43" s="1"/>
    </row>
    <row r="44">
      <c r="A44" s="102" t="s">
        <v>89</v>
      </c>
      <c r="B44" s="102" t="s">
        <v>210</v>
      </c>
      <c r="C44" s="104">
        <v>4.8300000000000001</v>
      </c>
      <c r="D44" s="40">
        <f>C44+C43</f>
        <v>20.619999999999997</v>
      </c>
      <c r="E44" s="1"/>
      <c r="F44" s="1"/>
      <c r="G44" s="1"/>
      <c r="H44" s="1"/>
      <c r="I44" s="1"/>
      <c r="J44" s="1"/>
    </row>
    <row r="45">
      <c r="A45" s="102" t="s">
        <v>73</v>
      </c>
      <c r="B45" s="102" t="s">
        <v>211</v>
      </c>
      <c r="C45" s="104">
        <v>29.170000000000002</v>
      </c>
      <c r="D45" s="1"/>
      <c r="E45" s="1"/>
      <c r="F45" s="1"/>
      <c r="G45" s="1"/>
      <c r="H45" s="1"/>
      <c r="I45" s="1"/>
      <c r="J45" s="1"/>
    </row>
    <row r="46">
      <c r="A46" s="102" t="s">
        <v>212</v>
      </c>
      <c r="B46" s="102" t="s">
        <v>211</v>
      </c>
      <c r="C46" s="104">
        <v>547.03999999999996</v>
      </c>
      <c r="D46" s="1"/>
      <c r="E46" s="1"/>
      <c r="F46" s="1"/>
      <c r="G46" s="1"/>
      <c r="H46" s="1"/>
      <c r="I46" s="1"/>
      <c r="J46" s="1"/>
    </row>
    <row r="47">
      <c r="A47" s="102" t="s">
        <v>89</v>
      </c>
      <c r="B47" s="102" t="s">
        <v>211</v>
      </c>
      <c r="C47" s="104">
        <v>577.13999999999999</v>
      </c>
      <c r="D47" s="1"/>
      <c r="E47" s="1"/>
      <c r="F47" s="1"/>
      <c r="G47" s="1"/>
      <c r="H47" s="1"/>
      <c r="I47" s="1"/>
      <c r="J47" s="1"/>
    </row>
    <row r="48">
      <c r="A48" s="102" t="s">
        <v>59</v>
      </c>
      <c r="B48" s="102" t="s">
        <v>213</v>
      </c>
      <c r="C48" s="104">
        <v>4398.9499999999998</v>
      </c>
      <c r="D48" s="1"/>
      <c r="E48" s="1"/>
      <c r="F48" s="1"/>
      <c r="G48" s="1"/>
      <c r="H48" s="1"/>
      <c r="I48" s="1"/>
      <c r="J48" s="1"/>
    </row>
    <row r="49">
      <c r="A49" s="102" t="s">
        <v>59</v>
      </c>
      <c r="B49" s="102" t="s">
        <v>214</v>
      </c>
      <c r="C49" s="104">
        <v>216.31999999999999</v>
      </c>
      <c r="D49" s="1"/>
      <c r="E49" s="1"/>
      <c r="F49" s="1"/>
      <c r="G49" s="1"/>
      <c r="H49" s="1"/>
      <c r="I49" s="1"/>
      <c r="J49" s="1"/>
    </row>
    <row r="50">
      <c r="A50" s="102" t="s">
        <v>215</v>
      </c>
      <c r="B50" s="102" t="s">
        <v>216</v>
      </c>
      <c r="C50" s="104">
        <v>1.8500000000000001</v>
      </c>
      <c r="D50" s="1"/>
      <c r="E50" s="1"/>
      <c r="F50" s="1"/>
      <c r="G50" s="1"/>
      <c r="H50" s="1"/>
      <c r="I50" s="1"/>
      <c r="J50" s="1"/>
    </row>
    <row r="51">
      <c r="A51" s="102" t="s">
        <v>215</v>
      </c>
      <c r="B51" s="102" t="s">
        <v>217</v>
      </c>
      <c r="C51" s="104">
        <v>0.54000000000000004</v>
      </c>
      <c r="D51" s="1"/>
      <c r="E51" s="1"/>
      <c r="F51" s="1"/>
      <c r="G51" s="1"/>
      <c r="H51" s="1"/>
      <c r="I51" s="1"/>
      <c r="J51" s="1"/>
    </row>
    <row r="52">
      <c r="A52" s="102" t="s">
        <v>218</v>
      </c>
      <c r="B52" s="102" t="s">
        <v>219</v>
      </c>
      <c r="C52" s="104">
        <v>3.0800000000000001</v>
      </c>
      <c r="D52" s="40">
        <f>SUBTOTAL(9,C50:C52)</f>
        <v>5.4700000000000006</v>
      </c>
      <c r="E52" s="1"/>
      <c r="F52" s="1"/>
      <c r="G52" s="1"/>
      <c r="H52" s="1"/>
      <c r="I52" s="1"/>
      <c r="J52" s="1"/>
    </row>
    <row r="53">
      <c r="A53" s="102" t="s">
        <v>220</v>
      </c>
      <c r="B53" s="102" t="s">
        <v>221</v>
      </c>
      <c r="C53" s="104">
        <v>37.100000000000001</v>
      </c>
      <c r="D53" s="1"/>
      <c r="E53" s="1"/>
      <c r="F53" s="1"/>
      <c r="G53" s="1"/>
      <c r="H53" s="1"/>
      <c r="I53" s="1"/>
      <c r="J53" s="1"/>
    </row>
    <row r="54">
      <c r="A54" s="102" t="s">
        <v>222</v>
      </c>
      <c r="B54" s="102" t="s">
        <v>223</v>
      </c>
      <c r="C54" s="104">
        <v>214.03999999999999</v>
      </c>
      <c r="D54" s="1"/>
      <c r="E54" s="1"/>
      <c r="F54" s="1"/>
      <c r="G54" s="1"/>
      <c r="H54" s="1"/>
      <c r="I54" s="1"/>
      <c r="J54" s="1"/>
    </row>
    <row r="55">
      <c r="A55" s="102" t="s">
        <v>112</v>
      </c>
      <c r="B55" s="102" t="s">
        <v>224</v>
      </c>
      <c r="C55" s="104">
        <v>11128.219999999999</v>
      </c>
      <c r="D55" s="1"/>
      <c r="E55" s="1"/>
      <c r="F55" s="1"/>
      <c r="G55" s="1"/>
      <c r="H55" s="1"/>
      <c r="I55" s="1"/>
      <c r="J55" s="1"/>
    </row>
    <row r="56">
      <c r="A56" s="102" t="s">
        <v>112</v>
      </c>
      <c r="B56" s="102" t="s">
        <v>225</v>
      </c>
      <c r="C56" s="104">
        <v>7715.71</v>
      </c>
      <c r="D56" s="1"/>
      <c r="E56" s="1"/>
      <c r="F56" s="1"/>
      <c r="G56" s="1"/>
      <c r="H56" s="1"/>
      <c r="I56" s="1"/>
      <c r="J56" s="1"/>
    </row>
    <row r="57">
      <c r="A57" s="102" t="s">
        <v>112</v>
      </c>
      <c r="B57" s="102" t="s">
        <v>226</v>
      </c>
      <c r="C57" s="104">
        <v>70754.279999999999</v>
      </c>
      <c r="D57" s="1"/>
      <c r="E57" s="1"/>
      <c r="F57" s="1"/>
      <c r="G57" s="1"/>
      <c r="H57" s="1"/>
      <c r="I57" s="1"/>
      <c r="J57" s="1"/>
    </row>
    <row r="58">
      <c r="A58" s="102" t="s">
        <v>73</v>
      </c>
      <c r="B58" s="102" t="s">
        <v>227</v>
      </c>
      <c r="C58" s="104">
        <v>57.340000000000003</v>
      </c>
      <c r="D58" s="1"/>
      <c r="E58" s="1"/>
      <c r="F58" s="1"/>
      <c r="G58" s="1"/>
      <c r="H58" s="1"/>
      <c r="I58" s="1"/>
      <c r="J58" s="1"/>
    </row>
    <row r="59">
      <c r="A59" s="102" t="s">
        <v>228</v>
      </c>
      <c r="B59" s="102" t="s">
        <v>227</v>
      </c>
      <c r="C59" s="104">
        <v>0.10000000000000001</v>
      </c>
      <c r="D59" s="1"/>
      <c r="E59" s="1"/>
      <c r="F59" s="1"/>
      <c r="G59" s="1"/>
      <c r="H59" s="1"/>
      <c r="I59" s="1"/>
      <c r="J59" s="1"/>
    </row>
    <row r="60">
      <c r="A60" s="102" t="s">
        <v>229</v>
      </c>
      <c r="B60" s="102" t="s">
        <v>227</v>
      </c>
      <c r="C60" s="104">
        <v>20.75</v>
      </c>
      <c r="D60" s="1"/>
      <c r="E60" s="1"/>
      <c r="F60" s="1"/>
      <c r="G60" s="1"/>
      <c r="H60" s="1"/>
      <c r="I60" s="1"/>
      <c r="J60" s="1"/>
    </row>
    <row r="61">
      <c r="A61" s="102" t="s">
        <v>230</v>
      </c>
      <c r="B61" s="102" t="s">
        <v>227</v>
      </c>
      <c r="C61" s="104">
        <v>9.1999999999999993</v>
      </c>
      <c r="D61" s="1"/>
      <c r="E61" s="1"/>
      <c r="F61" s="1"/>
      <c r="G61" s="1"/>
      <c r="H61" s="1"/>
      <c r="I61" s="1"/>
      <c r="J61" s="1"/>
    </row>
    <row r="62">
      <c r="A62" s="102" t="s">
        <v>231</v>
      </c>
      <c r="B62" s="102" t="s">
        <v>227</v>
      </c>
      <c r="C62" s="104">
        <v>739.20000000000005</v>
      </c>
      <c r="D62" s="1"/>
      <c r="E62" s="1"/>
      <c r="F62" s="1"/>
      <c r="G62" s="1"/>
      <c r="H62" s="1"/>
      <c r="I62" s="1"/>
      <c r="J62" s="1"/>
    </row>
    <row r="63">
      <c r="A63" s="102" t="s">
        <v>112</v>
      </c>
      <c r="B63" s="102" t="s">
        <v>227</v>
      </c>
      <c r="C63" s="104">
        <v>60.850000000000001</v>
      </c>
      <c r="D63" s="1"/>
      <c r="E63" s="1"/>
      <c r="F63" s="1"/>
      <c r="G63" s="1"/>
      <c r="H63" s="1"/>
      <c r="I63" s="1"/>
      <c r="J63" s="1"/>
    </row>
    <row r="64">
      <c r="A64" s="102" t="s">
        <v>232</v>
      </c>
      <c r="B64" s="102" t="s">
        <v>227</v>
      </c>
      <c r="C64" s="104">
        <v>3.8399999999999999</v>
      </c>
      <c r="D64" s="1"/>
      <c r="E64" s="1"/>
      <c r="F64" s="1"/>
      <c r="G64" s="1"/>
      <c r="H64" s="1"/>
      <c r="I64" s="1"/>
      <c r="J64" s="1"/>
    </row>
    <row r="65">
      <c r="A65" s="102" t="s">
        <v>212</v>
      </c>
      <c r="B65" s="102" t="s">
        <v>227</v>
      </c>
      <c r="C65" s="104">
        <v>7.0800000000000001</v>
      </c>
      <c r="D65" s="40">
        <f>C65+C64+C62+C61+C60+C59+C58+C54+C53</f>
        <v>1088.6500000000001</v>
      </c>
      <c r="E65" s="1"/>
      <c r="F65" s="1"/>
      <c r="G65" s="1"/>
      <c r="H65" s="1"/>
      <c r="I65" s="1"/>
      <c r="J65" s="1"/>
    </row>
    <row r="66">
      <c r="A66" s="102" t="s">
        <v>112</v>
      </c>
      <c r="B66" s="102" t="s">
        <v>233</v>
      </c>
      <c r="C66" s="103">
        <v>20.59</v>
      </c>
      <c r="D66" s="1"/>
      <c r="E66" s="1"/>
      <c r="F66" s="1"/>
      <c r="G66" s="1"/>
      <c r="H66" s="1"/>
      <c r="I66" s="1"/>
      <c r="J66" s="1"/>
    </row>
    <row r="67">
      <c r="A67" s="102" t="s">
        <v>89</v>
      </c>
      <c r="B67" s="102" t="s">
        <v>234</v>
      </c>
      <c r="C67" s="104">
        <v>9770.8799999999992</v>
      </c>
      <c r="D67" s="1"/>
      <c r="E67" s="1"/>
      <c r="F67" s="1"/>
      <c r="G67" s="1"/>
      <c r="H67" s="1"/>
      <c r="I67" s="1"/>
      <c r="J67" s="1"/>
    </row>
    <row r="68">
      <c r="A68" s="102" t="s">
        <v>89</v>
      </c>
      <c r="B68" s="102" t="s">
        <v>235</v>
      </c>
      <c r="C68" s="104">
        <v>570.51999999999998</v>
      </c>
      <c r="D68" s="1"/>
      <c r="E68" s="1"/>
      <c r="F68" s="1"/>
      <c r="G68" s="1"/>
      <c r="H68" s="1"/>
      <c r="I68" s="1"/>
      <c r="J68" s="1"/>
    </row>
    <row r="69">
      <c r="A69" s="102" t="s">
        <v>73</v>
      </c>
      <c r="B69" s="102" t="s">
        <v>236</v>
      </c>
      <c r="C69" s="104">
        <v>1495</v>
      </c>
      <c r="D69" s="1"/>
      <c r="E69" s="1"/>
      <c r="F69" s="1"/>
      <c r="G69" s="1"/>
      <c r="H69" s="1"/>
      <c r="I69" s="1"/>
      <c r="J69" s="1"/>
    </row>
    <row r="70">
      <c r="A70" s="102" t="s">
        <v>73</v>
      </c>
      <c r="B70" s="102" t="s">
        <v>237</v>
      </c>
      <c r="C70" s="104">
        <v>616.98000000000002</v>
      </c>
      <c r="D70" s="1"/>
      <c r="E70" s="1"/>
      <c r="F70" s="1"/>
      <c r="G70" s="1"/>
      <c r="H70" s="1"/>
      <c r="I70" s="1"/>
      <c r="J70" s="1"/>
    </row>
    <row r="71">
      <c r="A71" s="102" t="s">
        <v>238</v>
      </c>
      <c r="B71" s="102" t="s">
        <v>239</v>
      </c>
      <c r="C71" s="104">
        <v>0.68999999999999995</v>
      </c>
      <c r="D71" s="1"/>
      <c r="E71" s="1"/>
      <c r="F71" s="1"/>
      <c r="G71" s="1"/>
      <c r="H71" s="1"/>
      <c r="I71" s="1"/>
      <c r="J71" s="1"/>
    </row>
    <row r="72">
      <c r="A72" s="102" t="s">
        <v>240</v>
      </c>
      <c r="B72" s="102" t="s">
        <v>241</v>
      </c>
      <c r="C72" s="104">
        <v>-2.5</v>
      </c>
      <c r="D72" s="1"/>
      <c r="E72" s="1"/>
      <c r="F72" s="1"/>
      <c r="G72" s="1"/>
      <c r="H72" s="1"/>
      <c r="I72" s="1"/>
      <c r="J72" s="1"/>
    </row>
    <row r="73">
      <c r="A73" s="102" t="s">
        <v>240</v>
      </c>
      <c r="B73" s="102" t="s">
        <v>242</v>
      </c>
      <c r="C73" s="104">
        <v>3</v>
      </c>
      <c r="D73" s="1"/>
      <c r="E73" s="1"/>
      <c r="F73" s="1"/>
      <c r="G73" s="1"/>
      <c r="H73" s="1"/>
      <c r="I73" s="1"/>
      <c r="J73" s="1"/>
    </row>
    <row r="74">
      <c r="A74" s="102" t="s">
        <v>240</v>
      </c>
      <c r="B74" s="102" t="s">
        <v>243</v>
      </c>
      <c r="C74" s="104">
        <v>2</v>
      </c>
      <c r="D74" s="1"/>
      <c r="E74" s="1"/>
      <c r="F74" s="1"/>
      <c r="G74" s="1"/>
      <c r="H74" s="1"/>
      <c r="I74" s="1"/>
      <c r="J74" s="1"/>
    </row>
    <row r="75">
      <c r="A75" s="102" t="s">
        <v>240</v>
      </c>
      <c r="B75" s="102" t="s">
        <v>244</v>
      </c>
      <c r="C75" s="104">
        <v>4</v>
      </c>
      <c r="D75" s="1"/>
      <c r="E75" s="1"/>
      <c r="F75" s="1"/>
      <c r="G75" s="1"/>
      <c r="H75" s="1"/>
      <c r="I75" s="1"/>
      <c r="J75" s="1"/>
    </row>
    <row r="76">
      <c r="A76" s="102" t="s">
        <v>240</v>
      </c>
      <c r="B76" s="102" t="s">
        <v>245</v>
      </c>
      <c r="C76" s="104">
        <v>30.25</v>
      </c>
      <c r="D76" s="1"/>
      <c r="E76" s="1"/>
      <c r="F76" s="1"/>
      <c r="G76" s="1"/>
      <c r="H76" s="1"/>
      <c r="I76" s="1"/>
      <c r="J76" s="1"/>
    </row>
    <row r="77">
      <c r="A77" s="102" t="s">
        <v>240</v>
      </c>
      <c r="B77" s="102" t="s">
        <v>246</v>
      </c>
      <c r="C77" s="104">
        <v>7.5</v>
      </c>
      <c r="D77" s="1"/>
      <c r="E77" s="1"/>
      <c r="F77" s="1"/>
      <c r="G77" s="1"/>
      <c r="H77" s="1"/>
      <c r="I77" s="1"/>
      <c r="J77" s="1"/>
    </row>
    <row r="78">
      <c r="A78" s="102" t="s">
        <v>238</v>
      </c>
      <c r="B78" s="102" t="s">
        <v>247</v>
      </c>
      <c r="C78" s="104">
        <v>0.14999999999999999</v>
      </c>
      <c r="D78" s="1"/>
      <c r="E78" s="1"/>
      <c r="F78" s="1"/>
      <c r="G78" s="1"/>
      <c r="H78" s="1"/>
      <c r="I78" s="1"/>
      <c r="J78" s="1"/>
    </row>
    <row r="79">
      <c r="A79" s="102" t="s">
        <v>240</v>
      </c>
      <c r="B79" s="102" t="s">
        <v>247</v>
      </c>
      <c r="C79" s="104">
        <v>0.14999999999999999</v>
      </c>
      <c r="D79" s="1"/>
      <c r="E79" s="1"/>
      <c r="F79" s="1"/>
      <c r="G79" s="1"/>
      <c r="H79" s="1"/>
      <c r="I79" s="1"/>
      <c r="J79" s="1"/>
    </row>
    <row r="80">
      <c r="A80" s="102" t="s">
        <v>240</v>
      </c>
      <c r="B80" s="102" t="s">
        <v>248</v>
      </c>
      <c r="C80" s="104">
        <v>5.3799999999999999</v>
      </c>
      <c r="D80" s="1"/>
      <c r="E80" s="1"/>
      <c r="F80" s="1"/>
      <c r="G80" s="1"/>
      <c r="H80" s="1"/>
      <c r="I80" s="1"/>
      <c r="J80" s="1"/>
    </row>
    <row r="81">
      <c r="A81" s="102" t="s">
        <v>240</v>
      </c>
      <c r="B81" s="102" t="s">
        <v>249</v>
      </c>
      <c r="C81" s="104">
        <v>0.51000000000000001</v>
      </c>
      <c r="D81" s="1"/>
      <c r="E81" s="1"/>
      <c r="F81" s="1"/>
      <c r="G81" s="1"/>
      <c r="H81" s="1"/>
      <c r="I81" s="1"/>
      <c r="J81" s="1"/>
    </row>
    <row r="82">
      <c r="A82" s="102" t="s">
        <v>240</v>
      </c>
      <c r="B82" s="102" t="s">
        <v>250</v>
      </c>
      <c r="C82" s="104">
        <v>12.5</v>
      </c>
      <c r="D82" s="1"/>
      <c r="E82" s="1"/>
      <c r="F82" s="1"/>
      <c r="G82" s="1"/>
      <c r="H82" s="1"/>
      <c r="I82" s="1"/>
      <c r="J82" s="1"/>
    </row>
    <row r="83">
      <c r="A83" s="102" t="s">
        <v>240</v>
      </c>
      <c r="B83" s="102" t="s">
        <v>251</v>
      </c>
      <c r="C83" s="104">
        <v>0.13</v>
      </c>
      <c r="D83" s="1"/>
      <c r="E83" s="1"/>
      <c r="F83" s="1"/>
      <c r="G83" s="1"/>
      <c r="H83" s="1"/>
      <c r="I83" s="1"/>
      <c r="J83" s="1"/>
    </row>
    <row r="84">
      <c r="A84" s="102" t="s">
        <v>252</v>
      </c>
      <c r="B84" s="102" t="s">
        <v>253</v>
      </c>
      <c r="C84" s="104">
        <v>12.5</v>
      </c>
      <c r="D84" s="1"/>
      <c r="E84" s="1"/>
      <c r="F84" s="1"/>
      <c r="G84" s="1"/>
      <c r="H84" s="1"/>
      <c r="I84" s="1"/>
      <c r="J84" s="1"/>
    </row>
    <row r="85">
      <c r="A85" s="102" t="s">
        <v>240</v>
      </c>
      <c r="B85" s="102" t="s">
        <v>254</v>
      </c>
      <c r="C85" s="104">
        <v>0.65000000000000002</v>
      </c>
      <c r="D85" s="1"/>
      <c r="E85" s="1"/>
      <c r="F85" s="1"/>
      <c r="G85" s="1"/>
      <c r="H85" s="1"/>
      <c r="I85" s="1"/>
      <c r="J85" s="1"/>
    </row>
    <row r="86">
      <c r="A86" s="102" t="s">
        <v>240</v>
      </c>
      <c r="B86" s="102" t="s">
        <v>255</v>
      </c>
      <c r="C86" s="104">
        <v>3.0299999999999998</v>
      </c>
      <c r="D86" s="1"/>
      <c r="E86" s="1"/>
      <c r="F86" s="1"/>
      <c r="G86" s="1"/>
      <c r="H86" s="1"/>
      <c r="I86" s="1"/>
      <c r="J86" s="1"/>
    </row>
    <row r="87">
      <c r="A87" s="102" t="s">
        <v>240</v>
      </c>
      <c r="B87" s="102" t="s">
        <v>256</v>
      </c>
      <c r="C87" s="104">
        <v>0.5</v>
      </c>
      <c r="D87" s="1"/>
      <c r="E87" s="1"/>
      <c r="F87" s="1"/>
      <c r="G87" s="1"/>
      <c r="H87" s="1"/>
      <c r="I87" s="1"/>
      <c r="J87" s="1"/>
    </row>
    <row r="88">
      <c r="A88" s="102" t="s">
        <v>240</v>
      </c>
      <c r="B88" s="102" t="s">
        <v>257</v>
      </c>
      <c r="C88" s="104">
        <v>3.1000000000000001</v>
      </c>
      <c r="D88" s="1"/>
      <c r="E88" s="1"/>
      <c r="F88" s="1"/>
      <c r="G88" s="1"/>
      <c r="H88" s="1"/>
      <c r="I88" s="1"/>
      <c r="J88" s="1"/>
    </row>
    <row r="89">
      <c r="A89" s="102" t="s">
        <v>240</v>
      </c>
      <c r="B89" s="102" t="s">
        <v>258</v>
      </c>
      <c r="C89" s="104">
        <v>1</v>
      </c>
      <c r="D89" s="1"/>
      <c r="E89" s="1"/>
      <c r="F89" s="1"/>
      <c r="G89" s="1"/>
      <c r="H89" s="1"/>
      <c r="I89" s="1"/>
      <c r="J89" s="1"/>
    </row>
    <row r="90">
      <c r="A90" s="102" t="s">
        <v>252</v>
      </c>
      <c r="B90" s="102" t="s">
        <v>259</v>
      </c>
      <c r="C90" s="104">
        <v>12.75</v>
      </c>
      <c r="D90" s="1"/>
      <c r="E90" s="1"/>
      <c r="F90" s="1"/>
      <c r="G90" s="1"/>
      <c r="H90" s="1"/>
      <c r="I90" s="1"/>
      <c r="J90" s="1"/>
    </row>
    <row r="91">
      <c r="A91" s="102" t="s">
        <v>240</v>
      </c>
      <c r="B91" s="102" t="s">
        <v>259</v>
      </c>
      <c r="C91" s="104">
        <v>7.8499999999999996</v>
      </c>
      <c r="D91" s="1"/>
      <c r="E91" s="1"/>
      <c r="F91" s="1"/>
      <c r="G91" s="1"/>
      <c r="H91" s="1"/>
      <c r="I91" s="1"/>
      <c r="J91" s="1"/>
    </row>
    <row r="92">
      <c r="A92" s="102" t="s">
        <v>252</v>
      </c>
      <c r="B92" s="102" t="s">
        <v>260</v>
      </c>
      <c r="C92" s="104">
        <v>3</v>
      </c>
      <c r="D92" s="1"/>
      <c r="E92" s="1"/>
      <c r="F92" s="1"/>
      <c r="G92" s="1"/>
      <c r="H92" s="1"/>
      <c r="I92" s="1"/>
      <c r="J92" s="1"/>
    </row>
    <row r="93">
      <c r="A93" s="102" t="s">
        <v>240</v>
      </c>
      <c r="B93" s="102" t="s">
        <v>260</v>
      </c>
      <c r="C93" s="104">
        <v>0.14999999999999999</v>
      </c>
      <c r="D93" s="1"/>
      <c r="E93" s="1"/>
      <c r="F93" s="1"/>
      <c r="G93" s="1"/>
      <c r="H93" s="1"/>
      <c r="I93" s="1"/>
      <c r="J93" s="1"/>
    </row>
    <row r="94">
      <c r="A94" s="102" t="s">
        <v>240</v>
      </c>
      <c r="B94" s="102" t="s">
        <v>261</v>
      </c>
      <c r="C94" s="104">
        <v>0.95999999999999996</v>
      </c>
      <c r="D94" s="1"/>
      <c r="E94" s="1"/>
      <c r="F94" s="1"/>
      <c r="G94" s="1"/>
      <c r="H94" s="1"/>
      <c r="I94" s="1"/>
      <c r="J94" s="1"/>
    </row>
    <row r="95">
      <c r="A95" s="102" t="s">
        <v>240</v>
      </c>
      <c r="B95" s="102" t="s">
        <v>262</v>
      </c>
      <c r="C95" s="104">
        <v>0.52000000000000002</v>
      </c>
      <c r="D95" s="1"/>
      <c r="E95" s="1"/>
      <c r="F95" s="1"/>
      <c r="G95" s="1"/>
      <c r="H95" s="1"/>
      <c r="I95" s="1"/>
      <c r="J95" s="1"/>
    </row>
    <row r="96">
      <c r="A96" s="102" t="s">
        <v>238</v>
      </c>
      <c r="B96" s="102" t="s">
        <v>263</v>
      </c>
      <c r="C96" s="104">
        <v>3.75</v>
      </c>
      <c r="D96" s="1"/>
      <c r="E96" s="1"/>
      <c r="F96" s="1"/>
      <c r="G96" s="1"/>
      <c r="H96" s="1"/>
      <c r="I96" s="1"/>
      <c r="J96" s="1"/>
    </row>
    <row r="97">
      <c r="A97" s="102" t="s">
        <v>240</v>
      </c>
      <c r="B97" s="102" t="s">
        <v>263</v>
      </c>
      <c r="C97" s="104">
        <v>0.5</v>
      </c>
      <c r="D97" s="1"/>
      <c r="E97" s="1"/>
      <c r="F97" s="1"/>
      <c r="G97" s="1"/>
      <c r="H97" s="1"/>
      <c r="I97" s="1"/>
      <c r="J97" s="1"/>
    </row>
    <row r="98">
      <c r="A98" s="102" t="s">
        <v>238</v>
      </c>
      <c r="B98" s="102" t="s">
        <v>264</v>
      </c>
      <c r="C98" s="104">
        <v>0.53000000000000003</v>
      </c>
      <c r="D98" s="1"/>
      <c r="E98" s="1"/>
      <c r="F98" s="1"/>
      <c r="G98" s="1"/>
      <c r="H98" s="1"/>
      <c r="I98" s="1"/>
      <c r="J98" s="1"/>
    </row>
    <row r="99">
      <c r="A99" s="102" t="s">
        <v>265</v>
      </c>
      <c r="B99" s="102" t="s">
        <v>264</v>
      </c>
      <c r="C99" s="104">
        <v>2</v>
      </c>
      <c r="D99" s="1"/>
      <c r="E99" s="1"/>
      <c r="F99" s="1"/>
      <c r="G99" s="1"/>
      <c r="H99" s="1"/>
      <c r="I99" s="1"/>
      <c r="J99" s="1"/>
    </row>
    <row r="100">
      <c r="A100" s="102" t="s">
        <v>252</v>
      </c>
      <c r="B100" s="102" t="s">
        <v>264</v>
      </c>
      <c r="C100" s="104">
        <v>2.2599999999999998</v>
      </c>
      <c r="D100" s="1"/>
      <c r="E100" s="1"/>
      <c r="F100" s="1"/>
      <c r="G100" s="1"/>
      <c r="H100" s="1"/>
      <c r="I100" s="1"/>
      <c r="J100" s="1"/>
    </row>
    <row r="101">
      <c r="A101" s="102" t="s">
        <v>266</v>
      </c>
      <c r="B101" s="102" t="s">
        <v>264</v>
      </c>
      <c r="C101" s="104">
        <v>2.5</v>
      </c>
      <c r="D101" s="1"/>
      <c r="E101" s="1"/>
      <c r="F101" s="1"/>
      <c r="G101" s="1"/>
      <c r="H101" s="1"/>
      <c r="I101" s="1"/>
      <c r="J101" s="1"/>
    </row>
    <row r="102">
      <c r="A102" s="102" t="s">
        <v>240</v>
      </c>
      <c r="B102" s="102" t="s">
        <v>264</v>
      </c>
      <c r="C102" s="104">
        <v>580.82000000000005</v>
      </c>
      <c r="D102" s="1"/>
      <c r="E102" s="1"/>
      <c r="F102" s="1"/>
      <c r="G102" s="1"/>
      <c r="H102" s="1"/>
      <c r="I102" s="1"/>
      <c r="J102" s="1"/>
    </row>
    <row r="103">
      <c r="A103" s="102" t="s">
        <v>267</v>
      </c>
      <c r="B103" s="102" t="s">
        <v>268</v>
      </c>
      <c r="C103" s="104">
        <v>5</v>
      </c>
      <c r="D103" s="1"/>
      <c r="E103" s="1"/>
      <c r="F103" s="1"/>
      <c r="G103" s="1"/>
      <c r="H103" s="1"/>
      <c r="I103" s="1"/>
      <c r="J103" s="1"/>
    </row>
    <row r="104">
      <c r="A104" s="102" t="s">
        <v>269</v>
      </c>
      <c r="B104" s="102" t="s">
        <v>268</v>
      </c>
      <c r="C104" s="104">
        <v>15</v>
      </c>
      <c r="D104" s="1"/>
      <c r="E104" s="1"/>
      <c r="F104" s="1"/>
      <c r="G104" s="1"/>
      <c r="H104" s="1"/>
      <c r="I104" s="1"/>
      <c r="J104" s="1"/>
    </row>
    <row r="105">
      <c r="A105" s="102" t="s">
        <v>270</v>
      </c>
      <c r="B105" s="102" t="s">
        <v>268</v>
      </c>
      <c r="C105" s="104">
        <v>0.14000000000000001</v>
      </c>
      <c r="D105" s="1"/>
      <c r="E105" s="1"/>
      <c r="F105" s="1"/>
      <c r="G105" s="1"/>
      <c r="H105" s="1"/>
      <c r="I105" s="1"/>
      <c r="J105" s="1"/>
    </row>
    <row r="106">
      <c r="A106" s="102" t="s">
        <v>271</v>
      </c>
      <c r="B106" s="102" t="s">
        <v>268</v>
      </c>
      <c r="C106" s="104">
        <v>9</v>
      </c>
      <c r="D106" s="1"/>
      <c r="E106" s="1"/>
      <c r="F106" s="1"/>
      <c r="G106" s="1"/>
      <c r="H106" s="1"/>
      <c r="I106" s="1"/>
      <c r="J106" s="1"/>
    </row>
    <row r="107">
      <c r="A107" s="102" t="s">
        <v>240</v>
      </c>
      <c r="B107" s="102" t="s">
        <v>272</v>
      </c>
      <c r="C107" s="104">
        <v>8.1600000000000001</v>
      </c>
      <c r="D107" s="1"/>
      <c r="E107" s="1"/>
      <c r="F107" s="1"/>
      <c r="G107" s="1"/>
      <c r="H107" s="1"/>
      <c r="I107" s="1"/>
      <c r="J107" s="1"/>
    </row>
    <row r="108">
      <c r="A108" s="102" t="s">
        <v>240</v>
      </c>
      <c r="B108" s="102" t="s">
        <v>273</v>
      </c>
      <c r="C108" s="104">
        <v>28.890000000000001</v>
      </c>
      <c r="D108" s="1"/>
      <c r="E108" s="1"/>
      <c r="F108" s="1"/>
      <c r="G108" s="1"/>
      <c r="H108" s="1"/>
      <c r="I108" s="1"/>
      <c r="J108" s="1"/>
    </row>
    <row r="109">
      <c r="A109" s="102" t="s">
        <v>267</v>
      </c>
      <c r="B109" s="102" t="s">
        <v>274</v>
      </c>
      <c r="C109" s="104">
        <v>4</v>
      </c>
      <c r="D109" s="1"/>
      <c r="E109" s="1"/>
      <c r="F109" s="1"/>
      <c r="G109" s="1"/>
      <c r="H109" s="1"/>
      <c r="I109" s="1"/>
      <c r="J109" s="1"/>
    </row>
    <row r="110">
      <c r="A110" s="102" t="s">
        <v>269</v>
      </c>
      <c r="B110" s="102" t="s">
        <v>274</v>
      </c>
      <c r="C110" s="104">
        <v>15</v>
      </c>
      <c r="D110" s="1"/>
      <c r="E110" s="1"/>
      <c r="F110" s="1"/>
      <c r="G110" s="1"/>
      <c r="H110" s="1"/>
      <c r="I110" s="1"/>
      <c r="J110" s="1"/>
    </row>
    <row r="111">
      <c r="A111" s="102" t="s">
        <v>230</v>
      </c>
      <c r="B111" s="102" t="s">
        <v>274</v>
      </c>
      <c r="C111" s="104">
        <v>15</v>
      </c>
      <c r="D111" s="1"/>
      <c r="E111" s="1"/>
      <c r="F111" s="1"/>
      <c r="G111" s="1"/>
      <c r="H111" s="1"/>
      <c r="I111" s="1"/>
      <c r="J111" s="1"/>
    </row>
    <row r="112">
      <c r="A112" s="102" t="s">
        <v>270</v>
      </c>
      <c r="B112" s="102" t="s">
        <v>274</v>
      </c>
      <c r="C112" s="104">
        <v>1</v>
      </c>
      <c r="D112" s="1"/>
      <c r="E112" s="1"/>
      <c r="F112" s="1"/>
      <c r="G112" s="1"/>
      <c r="H112" s="1"/>
      <c r="I112" s="1"/>
      <c r="J112" s="1"/>
    </row>
    <row r="113">
      <c r="A113" s="102" t="s">
        <v>275</v>
      </c>
      <c r="B113" s="102" t="s">
        <v>274</v>
      </c>
      <c r="C113" s="104">
        <v>10</v>
      </c>
      <c r="D113" s="1"/>
      <c r="E113" s="1"/>
      <c r="F113" s="1"/>
      <c r="G113" s="1"/>
      <c r="H113" s="1"/>
      <c r="I113" s="1"/>
      <c r="J113" s="1"/>
    </row>
    <row r="114">
      <c r="A114" s="102" t="s">
        <v>56</v>
      </c>
      <c r="B114" s="102" t="s">
        <v>274</v>
      </c>
      <c r="C114" s="104">
        <v>2453.6799999999998</v>
      </c>
      <c r="D114" s="1"/>
      <c r="E114" s="1"/>
      <c r="F114" s="1"/>
      <c r="G114" s="1"/>
      <c r="H114" s="1"/>
      <c r="I114" s="1"/>
      <c r="J114" s="1"/>
    </row>
    <row r="115">
      <c r="A115" s="102" t="s">
        <v>112</v>
      </c>
      <c r="B115" s="102" t="s">
        <v>274</v>
      </c>
      <c r="C115" s="104">
        <v>425.31</v>
      </c>
      <c r="D115" s="1"/>
      <c r="E115" s="1"/>
      <c r="F115" s="1"/>
      <c r="G115" s="1"/>
      <c r="H115" s="1"/>
      <c r="I115" s="1"/>
      <c r="J115" s="1"/>
    </row>
    <row r="116">
      <c r="A116" s="102" t="s">
        <v>276</v>
      </c>
      <c r="B116" s="102" t="s">
        <v>274</v>
      </c>
      <c r="C116" s="104">
        <v>54</v>
      </c>
      <c r="D116" s="1"/>
      <c r="E116" s="1"/>
      <c r="F116" s="1"/>
      <c r="G116" s="1"/>
      <c r="H116" s="1"/>
      <c r="I116" s="1"/>
      <c r="J116" s="1"/>
    </row>
    <row r="117">
      <c r="A117" s="102" t="s">
        <v>56</v>
      </c>
      <c r="B117" s="102" t="s">
        <v>277</v>
      </c>
      <c r="C117" s="104">
        <v>63.299999999999997</v>
      </c>
      <c r="D117" s="1"/>
      <c r="E117" s="1"/>
      <c r="F117" s="1"/>
      <c r="G117" s="1"/>
      <c r="H117" s="1"/>
      <c r="I117" s="1"/>
      <c r="J117" s="1"/>
    </row>
    <row r="118">
      <c r="A118" s="102" t="s">
        <v>212</v>
      </c>
      <c r="B118" s="102" t="s">
        <v>277</v>
      </c>
      <c r="C118" s="104">
        <v>-1.8799999999999999</v>
      </c>
      <c r="D118" s="1"/>
      <c r="E118" s="1"/>
      <c r="F118" s="1"/>
      <c r="G118" s="1"/>
      <c r="H118" s="1"/>
      <c r="I118" s="1"/>
      <c r="J118" s="1"/>
    </row>
    <row r="119">
      <c r="A119" s="102" t="s">
        <v>89</v>
      </c>
      <c r="B119" s="102" t="s">
        <v>278</v>
      </c>
      <c r="C119" s="104">
        <v>14.83</v>
      </c>
      <c r="D119" s="1"/>
      <c r="E119" s="1"/>
      <c r="F119" s="1"/>
      <c r="G119" s="1"/>
      <c r="H119" s="1"/>
      <c r="I119" s="1"/>
      <c r="J119" s="1"/>
    </row>
    <row r="120">
      <c r="A120" s="102" t="s">
        <v>89</v>
      </c>
      <c r="B120" s="102" t="s">
        <v>279</v>
      </c>
      <c r="C120" s="104">
        <v>0.050000000000000003</v>
      </c>
      <c r="D120" s="1"/>
      <c r="E120" s="1"/>
      <c r="F120" s="1"/>
      <c r="G120" s="1"/>
      <c r="H120" s="1"/>
      <c r="I120" s="1"/>
      <c r="J120" s="1"/>
    </row>
    <row r="121">
      <c r="A121" s="102" t="s">
        <v>89</v>
      </c>
      <c r="B121" s="102" t="s">
        <v>280</v>
      </c>
      <c r="C121" s="104">
        <v>0.10000000000000001</v>
      </c>
      <c r="D121" s="1"/>
      <c r="E121" s="1"/>
      <c r="F121" s="1"/>
      <c r="G121" s="1"/>
      <c r="H121" s="1"/>
      <c r="I121" s="1"/>
      <c r="J121" s="1"/>
    </row>
    <row r="122">
      <c r="A122" s="102" t="s">
        <v>59</v>
      </c>
      <c r="B122" s="102" t="s">
        <v>281</v>
      </c>
      <c r="C122" s="104">
        <v>-0.88</v>
      </c>
      <c r="D122" s="1"/>
      <c r="E122" s="1"/>
      <c r="F122" s="1"/>
      <c r="G122" s="1"/>
      <c r="H122" s="1"/>
      <c r="I122" s="1"/>
      <c r="J122" s="1"/>
    </row>
    <row r="123">
      <c r="A123" s="102" t="s">
        <v>212</v>
      </c>
      <c r="B123" s="102" t="s">
        <v>282</v>
      </c>
      <c r="C123" s="104">
        <v>61.450000000000003</v>
      </c>
      <c r="D123" s="1"/>
      <c r="E123" s="1"/>
      <c r="F123" s="1"/>
      <c r="G123" s="1"/>
      <c r="H123" s="1"/>
      <c r="I123" s="1"/>
      <c r="J123" s="1"/>
    </row>
    <row r="124">
      <c r="A124" s="102" t="s">
        <v>267</v>
      </c>
      <c r="B124" s="102" t="s">
        <v>283</v>
      </c>
      <c r="C124" s="104">
        <v>15.69</v>
      </c>
      <c r="D124" s="1"/>
      <c r="E124" s="1"/>
      <c r="F124" s="1"/>
      <c r="G124" s="1"/>
      <c r="H124" s="1"/>
      <c r="I124" s="1"/>
      <c r="J124" s="1"/>
    </row>
    <row r="125">
      <c r="A125" s="102" t="s">
        <v>56</v>
      </c>
      <c r="B125" s="102" t="s">
        <v>283</v>
      </c>
      <c r="C125" s="104">
        <v>2.9300000000000002</v>
      </c>
      <c r="D125" s="40">
        <f>SUBTOTAL(9,C114:C125)</f>
        <v>3088.5799999999995</v>
      </c>
      <c r="E125" s="1"/>
      <c r="F125" s="1"/>
      <c r="G125" s="1"/>
      <c r="H125" s="1"/>
      <c r="I125" s="1"/>
      <c r="J125" s="1"/>
    </row>
    <row r="126">
      <c r="A126" s="102" t="s">
        <v>112</v>
      </c>
      <c r="B126" s="102" t="s">
        <v>283</v>
      </c>
      <c r="C126" s="104">
        <v>1149.01</v>
      </c>
      <c r="D126" s="1"/>
      <c r="E126" s="1"/>
      <c r="F126" s="1"/>
      <c r="G126" s="1"/>
      <c r="H126" s="1"/>
      <c r="I126" s="1"/>
      <c r="J126" s="1"/>
    </row>
    <row r="127">
      <c r="A127" s="102" t="s">
        <v>212</v>
      </c>
      <c r="B127" s="102" t="s">
        <v>283</v>
      </c>
      <c r="C127" s="104">
        <v>-7.0599999999999996</v>
      </c>
      <c r="D127" s="1"/>
      <c r="E127" s="1"/>
      <c r="F127" s="1"/>
      <c r="G127" s="1"/>
      <c r="H127" s="1"/>
      <c r="I127" s="1"/>
      <c r="J127" s="1"/>
    </row>
    <row r="128">
      <c r="A128" s="102" t="s">
        <v>89</v>
      </c>
      <c r="B128" s="102" t="s">
        <v>283</v>
      </c>
      <c r="C128" s="104">
        <v>146.02000000000001</v>
      </c>
      <c r="D128" s="1"/>
      <c r="E128" s="1"/>
      <c r="F128" s="1"/>
      <c r="G128" s="1"/>
      <c r="H128" s="1"/>
      <c r="I128" s="1"/>
      <c r="J128" s="1"/>
    </row>
    <row r="129">
      <c r="A129" s="102" t="s">
        <v>276</v>
      </c>
      <c r="B129" s="102" t="s">
        <v>284</v>
      </c>
      <c r="C129" s="104">
        <v>66.840000000000003</v>
      </c>
      <c r="D129" s="1"/>
      <c r="E129" s="1"/>
      <c r="F129" s="1"/>
      <c r="G129" s="1"/>
      <c r="H129" s="1"/>
      <c r="I129" s="1"/>
      <c r="J129" s="1"/>
    </row>
    <row r="130">
      <c r="A130" s="102" t="s">
        <v>285</v>
      </c>
      <c r="B130" s="102" t="s">
        <v>286</v>
      </c>
      <c r="C130" s="104">
        <v>7.3700000000000001</v>
      </c>
      <c r="D130" s="1"/>
      <c r="E130" s="1"/>
      <c r="F130" s="1"/>
      <c r="G130" s="1"/>
      <c r="H130" s="1"/>
      <c r="I130" s="1"/>
      <c r="J130" s="1"/>
    </row>
    <row r="131">
      <c r="A131" s="102" t="s">
        <v>287</v>
      </c>
      <c r="B131" s="102" t="s">
        <v>286</v>
      </c>
      <c r="C131" s="104">
        <v>-2</v>
      </c>
      <c r="D131" s="1"/>
      <c r="E131" s="1"/>
      <c r="F131" s="1"/>
      <c r="G131" s="1"/>
      <c r="H131" s="1"/>
      <c r="I131" s="1"/>
      <c r="J131" s="1"/>
    </row>
    <row r="132">
      <c r="A132" s="102" t="s">
        <v>89</v>
      </c>
      <c r="B132" s="102" t="s">
        <v>288</v>
      </c>
      <c r="C132" s="104">
        <v>19.829999999999998</v>
      </c>
      <c r="D132" s="40">
        <f>SUBTOTAL(9,C119:C132)</f>
        <v>1474.1799999999998</v>
      </c>
      <c r="E132" s="1"/>
      <c r="F132" s="1"/>
      <c r="G132" s="1"/>
      <c r="H132" s="1"/>
      <c r="I132" s="1"/>
      <c r="J132" s="1"/>
    </row>
    <row r="133">
      <c r="A133" s="102" t="s">
        <v>212</v>
      </c>
      <c r="B133" s="102" t="s">
        <v>289</v>
      </c>
      <c r="C133" s="104">
        <v>23.620000000000001</v>
      </c>
      <c r="D133" s="1"/>
      <c r="E133" s="1"/>
      <c r="F133" s="1"/>
      <c r="G133" s="1"/>
      <c r="H133" s="1"/>
      <c r="I133" s="1"/>
      <c r="J133" s="1"/>
    </row>
    <row r="134">
      <c r="A134" s="102" t="s">
        <v>218</v>
      </c>
      <c r="B134" s="102" t="s">
        <v>290</v>
      </c>
      <c r="C134" s="104">
        <v>4</v>
      </c>
      <c r="D134" s="1"/>
      <c r="E134" s="1"/>
      <c r="F134" s="1"/>
      <c r="G134" s="1"/>
      <c r="H134" s="1"/>
      <c r="I134" s="1"/>
      <c r="J134" s="1"/>
    </row>
    <row r="135">
      <c r="A135" s="102" t="s">
        <v>291</v>
      </c>
      <c r="B135" s="102" t="s">
        <v>292</v>
      </c>
      <c r="C135" s="104">
        <v>7</v>
      </c>
      <c r="D135" s="1"/>
      <c r="E135" s="1"/>
      <c r="F135" s="1"/>
      <c r="G135" s="1"/>
      <c r="H135" s="1"/>
      <c r="I135" s="1"/>
      <c r="J135" s="1"/>
    </row>
    <row r="136">
      <c r="A136" s="102" t="s">
        <v>293</v>
      </c>
      <c r="B136" s="102" t="s">
        <v>292</v>
      </c>
      <c r="C136" s="104">
        <v>40.369999999999997</v>
      </c>
      <c r="D136" s="40">
        <f>C136+C135+C134+C133+C131+C130+C129+C127+C126+C124+C123+C122+C118+C116+C115+C113+C112+C111+C110+C109+C108+C107+C106+C105+C104+C103+C102+C101+C100+C99+C98+C97+C96+C95+C94+C93+C92++C91+C90+C89+C88+C87+C86+C85+C84+C83+C82+C81+C80+C79+C78+C77+C76+C75+C74+C73+C72+C71</f>
        <v>2656.1600000000017</v>
      </c>
      <c r="E136" s="1"/>
      <c r="F136" s="1"/>
      <c r="G136" s="1"/>
      <c r="H136" s="1"/>
      <c r="I136" s="1"/>
      <c r="J136" s="1"/>
    </row>
    <row r="137">
      <c r="A137" s="102" t="s">
        <v>294</v>
      </c>
      <c r="B137" s="102" t="s">
        <v>295</v>
      </c>
      <c r="C137" s="104">
        <v>20.710000000000001</v>
      </c>
      <c r="D137" s="1"/>
      <c r="E137" s="1"/>
      <c r="F137" s="1"/>
      <c r="G137" s="1"/>
      <c r="H137" s="1"/>
      <c r="I137" s="1"/>
      <c r="J137" s="1"/>
    </row>
    <row r="138">
      <c r="A138" s="102" t="s">
        <v>267</v>
      </c>
      <c r="B138" s="102" t="s">
        <v>295</v>
      </c>
      <c r="C138" s="104">
        <v>-15.69</v>
      </c>
      <c r="D138" s="1"/>
      <c r="E138" s="1"/>
      <c r="F138" s="1"/>
      <c r="G138" s="1"/>
      <c r="H138" s="1"/>
      <c r="I138" s="1"/>
      <c r="J138" s="1"/>
    </row>
    <row r="139">
      <c r="A139" s="102" t="s">
        <v>269</v>
      </c>
      <c r="B139" s="102" t="s">
        <v>295</v>
      </c>
      <c r="C139" s="104">
        <v>-5</v>
      </c>
      <c r="D139" s="1"/>
      <c r="E139" s="1"/>
      <c r="F139" s="1"/>
      <c r="G139" s="1"/>
      <c r="H139" s="1"/>
      <c r="I139" s="1"/>
      <c r="J139" s="1"/>
    </row>
    <row r="140">
      <c r="A140" s="102" t="s">
        <v>230</v>
      </c>
      <c r="B140" s="102" t="s">
        <v>295</v>
      </c>
      <c r="C140" s="104">
        <v>1.71</v>
      </c>
      <c r="D140" s="1"/>
      <c r="E140" s="1"/>
      <c r="F140" s="1"/>
      <c r="G140" s="1"/>
      <c r="H140" s="1"/>
      <c r="I140" s="1"/>
      <c r="J140" s="1"/>
    </row>
    <row r="141">
      <c r="A141" s="102" t="s">
        <v>271</v>
      </c>
      <c r="B141" s="102" t="s">
        <v>295</v>
      </c>
      <c r="C141" s="104">
        <v>1.0700000000000001</v>
      </c>
      <c r="D141" s="1"/>
      <c r="E141" s="1"/>
      <c r="F141" s="1"/>
      <c r="G141" s="1"/>
      <c r="H141" s="1"/>
      <c r="I141" s="1"/>
      <c r="J141" s="1"/>
    </row>
    <row r="142">
      <c r="A142" s="102" t="s">
        <v>56</v>
      </c>
      <c r="B142" s="102" t="s">
        <v>295</v>
      </c>
      <c r="C142" s="104">
        <v>118.90000000000001</v>
      </c>
      <c r="D142" s="1"/>
      <c r="E142" s="1"/>
      <c r="F142" s="1"/>
      <c r="G142" s="1"/>
      <c r="H142" s="1"/>
      <c r="I142" s="1"/>
      <c r="J142" s="1"/>
    </row>
    <row r="143">
      <c r="A143" s="102" t="s">
        <v>276</v>
      </c>
      <c r="B143" s="102" t="s">
        <v>295</v>
      </c>
      <c r="C143" s="104">
        <v>-19.800000000000001</v>
      </c>
      <c r="D143" s="1"/>
      <c r="E143" s="1"/>
      <c r="F143" s="1"/>
      <c r="G143" s="1"/>
      <c r="H143" s="1"/>
      <c r="I143" s="1"/>
      <c r="J143" s="1"/>
    </row>
    <row r="144">
      <c r="A144" s="102" t="s">
        <v>222</v>
      </c>
      <c r="B144" s="102" t="s">
        <v>295</v>
      </c>
      <c r="C144" s="104">
        <v>-0.25</v>
      </c>
      <c r="D144" s="1"/>
      <c r="E144" s="1"/>
      <c r="F144" s="1"/>
      <c r="G144" s="1"/>
      <c r="H144" s="1"/>
      <c r="I144" s="1"/>
      <c r="J144" s="1"/>
    </row>
    <row r="145">
      <c r="A145" s="102" t="s">
        <v>212</v>
      </c>
      <c r="B145" s="102" t="s">
        <v>295</v>
      </c>
      <c r="C145" s="104">
        <v>-23.620000000000001</v>
      </c>
      <c r="D145" s="1"/>
      <c r="E145" s="1"/>
      <c r="F145" s="1"/>
      <c r="G145" s="1"/>
      <c r="H145" s="1"/>
      <c r="I145" s="1"/>
      <c r="J145" s="1"/>
    </row>
    <row r="146">
      <c r="A146" s="102" t="s">
        <v>89</v>
      </c>
      <c r="B146" s="102" t="s">
        <v>295</v>
      </c>
      <c r="C146" s="104">
        <v>28.190000000000001</v>
      </c>
      <c r="D146" s="40">
        <f>SUBTOTAL(9,C137:C146)</f>
        <v>106.22</v>
      </c>
      <c r="E146" s="1"/>
      <c r="F146" s="1"/>
      <c r="G146" s="1"/>
      <c r="H146" s="1"/>
      <c r="I146" s="1"/>
      <c r="J146" s="1"/>
    </row>
    <row r="147">
      <c r="A147" s="102" t="s">
        <v>218</v>
      </c>
      <c r="B147" s="102" t="s">
        <v>296</v>
      </c>
      <c r="C147" s="104">
        <v>648.90999999999997</v>
      </c>
      <c r="D147" s="1"/>
      <c r="E147" s="1"/>
      <c r="F147" s="1"/>
      <c r="G147" s="1"/>
      <c r="H147" s="1"/>
      <c r="I147" s="1"/>
      <c r="J147" s="1"/>
    </row>
    <row r="148">
      <c r="A148" s="102" t="s">
        <v>73</v>
      </c>
      <c r="B148" s="102" t="s">
        <v>297</v>
      </c>
      <c r="C148" s="104">
        <v>9.5999999999999996</v>
      </c>
      <c r="D148" s="1"/>
      <c r="E148" s="1"/>
      <c r="F148" s="1"/>
      <c r="G148" s="1"/>
      <c r="H148" s="1"/>
      <c r="I148" s="1"/>
      <c r="J148" s="1"/>
    </row>
    <row r="149">
      <c r="A149" s="102" t="s">
        <v>298</v>
      </c>
      <c r="B149" s="102" t="s">
        <v>297</v>
      </c>
      <c r="C149" s="104">
        <v>-0.82999999999999996</v>
      </c>
      <c r="D149" s="40">
        <f>C149+C148</f>
        <v>8.7699999999999996</v>
      </c>
      <c r="E149" s="1"/>
      <c r="F149" s="1"/>
      <c r="G149" s="1"/>
      <c r="H149" s="1"/>
      <c r="I149" s="1"/>
      <c r="J149" s="1"/>
    </row>
    <row r="150">
      <c r="A150" s="102" t="s">
        <v>89</v>
      </c>
      <c r="B150" s="102" t="s">
        <v>297</v>
      </c>
      <c r="C150" s="104">
        <v>1500.74</v>
      </c>
      <c r="D150" s="40">
        <f>C150+C47</f>
        <v>2077.8800000000001</v>
      </c>
      <c r="E150" s="1"/>
      <c r="F150" s="1"/>
      <c r="G150" s="1"/>
      <c r="H150" s="1"/>
      <c r="I150" s="1"/>
      <c r="J150" s="1"/>
    </row>
    <row r="151">
      <c r="A151" s="102" t="s">
        <v>229</v>
      </c>
      <c r="B151" s="102" t="s">
        <v>299</v>
      </c>
      <c r="C151" s="103">
        <v>3664.3000000000002</v>
      </c>
      <c r="D151" s="1"/>
      <c r="E151" s="1"/>
      <c r="F151" s="1"/>
      <c r="G151" s="1"/>
      <c r="H151" s="1"/>
      <c r="I151" s="1"/>
      <c r="J151" s="1"/>
    </row>
    <row r="152">
      <c r="A152" s="102" t="s">
        <v>229</v>
      </c>
      <c r="B152" s="102" t="s">
        <v>300</v>
      </c>
      <c r="C152" s="103">
        <v>396397.90000000002</v>
      </c>
      <c r="D152" s="1"/>
      <c r="E152" s="1"/>
      <c r="F152" s="1"/>
      <c r="G152" s="1"/>
      <c r="H152" s="1"/>
      <c r="I152" s="1"/>
      <c r="J152" s="1"/>
    </row>
    <row r="153">
      <c r="A153" s="102" t="s">
        <v>229</v>
      </c>
      <c r="B153" s="102" t="s">
        <v>301</v>
      </c>
      <c r="C153" s="103">
        <v>3137.8000000000002</v>
      </c>
      <c r="D153" s="1"/>
      <c r="E153" s="1"/>
      <c r="F153" s="1"/>
      <c r="G153" s="1"/>
      <c r="H153" s="1"/>
      <c r="I153" s="1"/>
      <c r="J153" s="1"/>
    </row>
    <row r="154">
      <c r="A154" s="102" t="s">
        <v>267</v>
      </c>
      <c r="B154" s="102" t="s">
        <v>302</v>
      </c>
      <c r="C154" s="103">
        <v>204.75999999999999</v>
      </c>
      <c r="D154" s="1"/>
      <c r="E154" s="1"/>
      <c r="F154" s="1"/>
      <c r="G154" s="1"/>
      <c r="H154" s="1"/>
      <c r="I154" s="1"/>
      <c r="J154" s="1"/>
    </row>
    <row r="155">
      <c r="A155" s="102" t="s">
        <v>269</v>
      </c>
      <c r="B155" s="102" t="s">
        <v>302</v>
      </c>
      <c r="C155" s="103">
        <v>754.38999999999999</v>
      </c>
      <c r="D155" s="1"/>
      <c r="E155" s="1"/>
      <c r="F155" s="1"/>
      <c r="G155" s="1"/>
      <c r="H155" s="1"/>
      <c r="I155" s="1"/>
      <c r="J155" s="1"/>
    </row>
    <row r="156">
      <c r="A156" s="102" t="s">
        <v>230</v>
      </c>
      <c r="B156" s="102" t="s">
        <v>302</v>
      </c>
      <c r="C156" s="103">
        <v>742.83000000000004</v>
      </c>
      <c r="D156" s="1"/>
      <c r="E156" s="1"/>
      <c r="F156" s="1"/>
      <c r="G156" s="1"/>
      <c r="H156" s="1"/>
      <c r="I156" s="1"/>
      <c r="J156" s="1"/>
    </row>
    <row r="157">
      <c r="A157" s="102" t="s">
        <v>270</v>
      </c>
      <c r="B157" s="102" t="s">
        <v>302</v>
      </c>
      <c r="C157" s="103">
        <v>628.59000000000003</v>
      </c>
      <c r="D157" s="1"/>
      <c r="E157" s="1"/>
      <c r="F157" s="1"/>
      <c r="G157" s="1"/>
      <c r="H157" s="1"/>
      <c r="I157" s="1"/>
      <c r="J157" s="1"/>
    </row>
    <row r="158">
      <c r="A158" s="102" t="s">
        <v>275</v>
      </c>
      <c r="B158" s="102" t="s">
        <v>302</v>
      </c>
      <c r="C158" s="103">
        <v>635.51999999999998</v>
      </c>
      <c r="D158" s="1"/>
      <c r="E158" s="1"/>
      <c r="F158" s="1"/>
      <c r="G158" s="1"/>
      <c r="H158" s="1"/>
      <c r="I158" s="1"/>
      <c r="J158" s="1"/>
    </row>
    <row r="159">
      <c r="A159" s="102" t="s">
        <v>271</v>
      </c>
      <c r="B159" s="102" t="s">
        <v>302</v>
      </c>
      <c r="C159" s="103">
        <v>592.34000000000003</v>
      </c>
      <c r="D159" s="1"/>
      <c r="E159" s="1"/>
      <c r="F159" s="1"/>
      <c r="G159" s="1"/>
      <c r="H159" s="1"/>
      <c r="I159" s="1"/>
      <c r="J159" s="1"/>
    </row>
    <row r="160">
      <c r="A160" s="102" t="s">
        <v>303</v>
      </c>
      <c r="B160" s="102" t="s">
        <v>302</v>
      </c>
      <c r="C160" s="103">
        <v>508.33999999999997</v>
      </c>
      <c r="D160" s="1"/>
      <c r="E160" s="1"/>
      <c r="F160" s="1"/>
      <c r="G160" s="1"/>
      <c r="H160" s="1"/>
      <c r="I160" s="1"/>
      <c r="J160" s="1"/>
    </row>
    <row r="161">
      <c r="A161" s="102" t="s">
        <v>304</v>
      </c>
      <c r="B161" s="102" t="s">
        <v>302</v>
      </c>
      <c r="C161" s="103">
        <v>61.350000000000001</v>
      </c>
      <c r="D161" s="1"/>
      <c r="E161" s="1"/>
      <c r="F161" s="1"/>
      <c r="G161" s="1"/>
      <c r="H161" s="1"/>
      <c r="I161" s="1"/>
      <c r="J161" s="1"/>
    </row>
    <row r="162">
      <c r="A162" s="102" t="s">
        <v>305</v>
      </c>
      <c r="B162" s="102" t="s">
        <v>302</v>
      </c>
      <c r="C162" s="103">
        <v>60.979999999999997</v>
      </c>
      <c r="D162" s="1"/>
      <c r="E162" s="1"/>
      <c r="F162" s="1"/>
      <c r="G162" s="1"/>
      <c r="H162" s="1"/>
      <c r="I162" s="1"/>
      <c r="J162" s="1"/>
    </row>
    <row r="163">
      <c r="A163" s="102" t="s">
        <v>229</v>
      </c>
      <c r="B163" s="102" t="s">
        <v>306</v>
      </c>
      <c r="C163" s="103">
        <v>17176.299999999999</v>
      </c>
      <c r="D163" s="1"/>
      <c r="E163" s="1"/>
      <c r="F163" s="1"/>
      <c r="G163" s="1"/>
      <c r="H163" s="1"/>
      <c r="I163" s="1"/>
      <c r="J163" s="1"/>
    </row>
    <row r="164">
      <c r="A164" s="102" t="s">
        <v>229</v>
      </c>
      <c r="B164" s="102" t="s">
        <v>307</v>
      </c>
      <c r="C164" s="103">
        <v>544.89999999999998</v>
      </c>
      <c r="D164" s="1"/>
      <c r="E164" s="1"/>
      <c r="F164" s="1"/>
      <c r="G164" s="1"/>
      <c r="H164" s="1"/>
      <c r="I164" s="1"/>
      <c r="J164" s="1"/>
    </row>
    <row r="165">
      <c r="A165" s="102" t="s">
        <v>229</v>
      </c>
      <c r="B165" s="102" t="s">
        <v>308</v>
      </c>
      <c r="C165" s="103">
        <v>805.5</v>
      </c>
      <c r="D165" s="1"/>
      <c r="E165" s="1"/>
      <c r="F165" s="1"/>
      <c r="G165" s="1"/>
      <c r="H165" s="1"/>
      <c r="I165" s="1"/>
      <c r="J165" s="1"/>
    </row>
    <row r="166">
      <c r="A166" s="102" t="s">
        <v>229</v>
      </c>
      <c r="B166" s="102" t="s">
        <v>309</v>
      </c>
      <c r="C166" s="103">
        <v>265732.40000000002</v>
      </c>
      <c r="D166" s="1"/>
      <c r="E166" s="1"/>
      <c r="F166" s="1"/>
      <c r="G166" s="1"/>
      <c r="H166" s="1"/>
      <c r="I166" s="1"/>
      <c r="J166" s="1"/>
    </row>
    <row r="167">
      <c r="A167" s="102" t="s">
        <v>229</v>
      </c>
      <c r="B167" s="102" t="s">
        <v>310</v>
      </c>
      <c r="C167" s="103">
        <v>18231.5</v>
      </c>
      <c r="D167" s="1"/>
      <c r="E167" s="1"/>
      <c r="F167" s="1"/>
      <c r="G167" s="1"/>
      <c r="H167" s="1"/>
      <c r="I167" s="1"/>
      <c r="J167" s="1"/>
    </row>
    <row r="168">
      <c r="A168" s="102" t="s">
        <v>229</v>
      </c>
      <c r="B168" s="102" t="s">
        <v>311</v>
      </c>
      <c r="C168" s="103">
        <v>4071.0999999999999</v>
      </c>
      <c r="D168" s="40">
        <f>SUM(C152:C168)</f>
        <v>710286.50000000012</v>
      </c>
      <c r="E168" s="1"/>
      <c r="F168" s="1"/>
      <c r="G168" s="1"/>
      <c r="H168" s="1"/>
      <c r="I168" s="1"/>
      <c r="J168" s="1"/>
    </row>
    <row r="169">
      <c r="A169" s="102" t="s">
        <v>229</v>
      </c>
      <c r="B169" s="102" t="s">
        <v>312</v>
      </c>
      <c r="C169" s="103">
        <v>1036.7</v>
      </c>
      <c r="D169" s="1"/>
      <c r="E169" s="1"/>
      <c r="F169" s="1"/>
      <c r="G169" s="1"/>
      <c r="H169" s="1"/>
      <c r="I169" s="1"/>
      <c r="J169" s="1"/>
    </row>
    <row r="170">
      <c r="A170" s="105" t="s">
        <v>212</v>
      </c>
      <c r="B170" s="105" t="s">
        <v>313</v>
      </c>
      <c r="C170" s="106">
        <v>-6.3200000000000003</v>
      </c>
      <c r="D170" s="1"/>
      <c r="E170" s="1"/>
      <c r="F170" s="1"/>
      <c r="G170" s="1"/>
      <c r="H170" s="1"/>
      <c r="I170" s="1"/>
      <c r="J170" s="1"/>
    </row>
    <row r="171" ht="13.5">
      <c r="A171" s="107" t="s">
        <v>314</v>
      </c>
      <c r="B171" s="108"/>
      <c r="C171" s="109">
        <f>SUM(C11:C170)</f>
        <v>1152303.8500000001</v>
      </c>
      <c r="D171" s="1"/>
      <c r="E171" s="1"/>
      <c r="F171" s="1"/>
      <c r="G171" s="1"/>
      <c r="H171" s="1"/>
      <c r="I171" s="1"/>
      <c r="J171" s="1"/>
    </row>
    <row r="173">
      <c r="C173" s="40">
        <f>SUBTOTAL(9,C11:C172)-C119-C125-C128-C132-C121-C120-C117-C114</f>
        <v>2301906.96</v>
      </c>
    </row>
  </sheetData>
  <autoFilter ref="A10:C171"/>
  <mergeCells count="4">
    <mergeCell ref="A1:F1"/>
    <mergeCell ref="A6:C6"/>
    <mergeCell ref="A7:C7"/>
    <mergeCell ref="A8:C8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202" zoomScale="100" workbookViewId="0">
      <selection activeCell="A1" activeCellId="0" sqref="A1"/>
    </sheetView>
  </sheetViews>
  <sheetFormatPr defaultRowHeight="12.75"/>
  <cols>
    <col customWidth="1" min="1" max="1" width="78"/>
    <col customWidth="1" min="2" max="2" width="25.7109375"/>
    <col customWidth="1" min="3" max="3" width="15.42578125"/>
    <col customWidth="1" min="4" max="4" width="14.140625"/>
    <col customWidth="1" min="5" max="6" width="9.140625"/>
    <col customWidth="1" min="7" max="7" width="13.140625"/>
    <col customWidth="1" min="8" max="10" width="9.140625"/>
  </cols>
  <sheetData>
    <row r="1">
      <c r="A1" s="93" t="s">
        <v>168</v>
      </c>
      <c r="B1" s="93"/>
      <c r="C1" s="93"/>
      <c r="D1" s="93"/>
      <c r="E1" s="93"/>
      <c r="F1" s="93"/>
      <c r="G1" s="94"/>
      <c r="H1" s="94"/>
      <c r="I1" s="94"/>
      <c r="J1" s="94"/>
    </row>
    <row r="2">
      <c r="A2" s="2" t="s">
        <v>169</v>
      </c>
      <c r="B2" s="94"/>
      <c r="C2" s="94"/>
      <c r="D2" s="94"/>
      <c r="E2" s="94"/>
      <c r="F2" s="94"/>
      <c r="G2" s="94"/>
      <c r="H2" s="94"/>
      <c r="I2" s="94"/>
      <c r="J2" s="94"/>
    </row>
    <row r="3" ht="14.25">
      <c r="A3" s="95"/>
      <c r="B3" s="96"/>
      <c r="C3" s="96"/>
      <c r="D3" s="96"/>
      <c r="E3" s="96"/>
      <c r="F3" s="96"/>
      <c r="G3" s="96"/>
      <c r="H3" s="96"/>
      <c r="I3" s="96"/>
      <c r="J3" s="96"/>
    </row>
    <row r="4" ht="14.25">
      <c r="A4" s="97"/>
      <c r="B4" s="97"/>
      <c r="C4" s="97"/>
      <c r="D4" s="97"/>
      <c r="E4" s="97"/>
      <c r="F4" s="97"/>
      <c r="G4" s="98"/>
      <c r="H4" s="98"/>
      <c r="I4" s="96"/>
      <c r="J4" s="96"/>
    </row>
    <row r="5">
      <c r="A5" s="99" t="s">
        <v>315</v>
      </c>
      <c r="B5" s="99"/>
      <c r="C5" s="99"/>
      <c r="D5" s="99"/>
      <c r="E5" s="99"/>
      <c r="F5" s="99"/>
      <c r="G5" s="99"/>
      <c r="H5" s="99"/>
      <c r="I5" s="99"/>
      <c r="J5" s="99"/>
    </row>
    <row r="6">
      <c r="A6" s="99" t="s">
        <v>171</v>
      </c>
      <c r="B6" s="99"/>
      <c r="C6" s="99"/>
      <c r="D6" s="1"/>
      <c r="E6" s="1"/>
      <c r="F6" s="1"/>
      <c r="G6" s="1"/>
      <c r="H6" s="1"/>
      <c r="I6" s="1"/>
      <c r="J6" s="1"/>
    </row>
    <row r="7">
      <c r="A7" s="99" t="s">
        <v>172</v>
      </c>
      <c r="B7" s="99"/>
      <c r="C7" s="99"/>
      <c r="D7" s="1"/>
      <c r="E7" s="1"/>
      <c r="F7" s="1"/>
      <c r="G7" s="1"/>
      <c r="H7" s="1"/>
      <c r="I7" s="1"/>
      <c r="J7" s="1"/>
    </row>
    <row r="8">
      <c r="A8" s="99"/>
      <c r="B8" s="99"/>
      <c r="C8" s="99"/>
      <c r="D8" s="1"/>
      <c r="E8" s="1"/>
      <c r="F8" s="1"/>
      <c r="G8" s="1"/>
      <c r="H8" s="1"/>
      <c r="I8" s="1"/>
      <c r="J8" s="1"/>
    </row>
    <row r="9">
      <c r="A9" s="100" t="s">
        <v>173</v>
      </c>
      <c r="B9" s="100"/>
      <c r="C9" s="100"/>
      <c r="D9" s="94"/>
      <c r="E9" s="94"/>
      <c r="F9" s="94"/>
      <c r="G9" s="94"/>
      <c r="H9" s="94"/>
      <c r="I9" s="94"/>
      <c r="J9" s="94"/>
    </row>
    <row r="10" ht="31.5">
      <c r="A10" s="101" t="s">
        <v>174</v>
      </c>
      <c r="B10" s="101" t="s">
        <v>175</v>
      </c>
      <c r="C10" s="101" t="s">
        <v>176</v>
      </c>
      <c r="D10" s="1"/>
      <c r="E10" s="1"/>
      <c r="F10" s="1"/>
      <c r="G10" s="1"/>
      <c r="H10" s="1"/>
      <c r="I10" s="1"/>
      <c r="J10" s="1"/>
    </row>
    <row r="11">
      <c r="A11" s="102" t="s">
        <v>23</v>
      </c>
      <c r="B11" s="102" t="s">
        <v>316</v>
      </c>
      <c r="C11" s="103">
        <v>11991499.970000001</v>
      </c>
      <c r="D11" s="1"/>
      <c r="E11" s="1"/>
      <c r="F11" s="1"/>
      <c r="G11" s="1"/>
      <c r="H11" s="1"/>
      <c r="I11" s="1"/>
      <c r="J11" s="1"/>
    </row>
    <row r="12">
      <c r="A12" s="102" t="s">
        <v>23</v>
      </c>
      <c r="B12" s="102" t="s">
        <v>317</v>
      </c>
      <c r="C12" s="103">
        <v>54461.580000000002</v>
      </c>
      <c r="D12" s="1"/>
      <c r="E12" s="1"/>
      <c r="F12" s="1"/>
      <c r="G12" s="1"/>
      <c r="H12" s="1"/>
      <c r="I12" s="1"/>
      <c r="J12" s="1"/>
    </row>
    <row r="13">
      <c r="A13" s="102" t="s">
        <v>23</v>
      </c>
      <c r="B13" s="102" t="s">
        <v>318</v>
      </c>
      <c r="C13" s="103">
        <v>875072.16000000003</v>
      </c>
      <c r="D13" s="1"/>
      <c r="E13" s="1"/>
      <c r="F13" s="1"/>
      <c r="G13" s="1"/>
      <c r="H13" s="1"/>
      <c r="I13" s="1"/>
      <c r="J13" s="1"/>
    </row>
    <row r="14">
      <c r="A14" s="102" t="s">
        <v>23</v>
      </c>
      <c r="B14" s="102" t="s">
        <v>319</v>
      </c>
      <c r="C14" s="103">
        <v>643.15999999999997</v>
      </c>
      <c r="D14" s="1"/>
      <c r="E14" s="1"/>
      <c r="F14" s="1"/>
      <c r="G14" s="1"/>
      <c r="H14" s="1"/>
      <c r="I14" s="1"/>
      <c r="J14" s="1"/>
    </row>
    <row r="15">
      <c r="A15" s="102" t="s">
        <v>23</v>
      </c>
      <c r="B15" s="102" t="s">
        <v>320</v>
      </c>
      <c r="C15" s="103">
        <v>1361.4400000000001</v>
      </c>
      <c r="D15" s="1"/>
      <c r="E15" s="1"/>
      <c r="F15" s="1"/>
      <c r="G15" s="1"/>
      <c r="H15" s="1"/>
      <c r="I15" s="1"/>
      <c r="J15" s="1"/>
    </row>
    <row r="16">
      <c r="A16" s="102" t="s">
        <v>23</v>
      </c>
      <c r="B16" s="102" t="s">
        <v>321</v>
      </c>
      <c r="C16" s="103">
        <v>314988.14000000001</v>
      </c>
      <c r="D16" s="1"/>
      <c r="E16" s="1"/>
      <c r="F16" s="1"/>
      <c r="G16" s="1"/>
      <c r="H16" s="1"/>
      <c r="I16" s="1"/>
      <c r="J16" s="1"/>
    </row>
    <row r="17">
      <c r="A17" s="102" t="s">
        <v>23</v>
      </c>
      <c r="B17" s="102" t="s">
        <v>322</v>
      </c>
      <c r="C17" s="103">
        <v>60976.459999999999</v>
      </c>
      <c r="D17" s="1"/>
      <c r="E17" s="1"/>
      <c r="F17" s="1"/>
      <c r="G17" s="1"/>
      <c r="H17" s="1"/>
      <c r="I17" s="1"/>
      <c r="J17" s="1"/>
    </row>
    <row r="18">
      <c r="A18" s="102" t="s">
        <v>23</v>
      </c>
      <c r="B18" s="102" t="s">
        <v>323</v>
      </c>
      <c r="C18" s="103">
        <v>1493731.52</v>
      </c>
      <c r="D18" s="1"/>
      <c r="E18" s="1"/>
      <c r="F18" s="1"/>
      <c r="G18" s="1"/>
      <c r="H18" s="1"/>
      <c r="I18" s="1"/>
      <c r="J18" s="1"/>
    </row>
    <row r="19">
      <c r="A19" s="102" t="s">
        <v>23</v>
      </c>
      <c r="B19" s="102" t="s">
        <v>324</v>
      </c>
      <c r="C19" s="103">
        <v>170008.69</v>
      </c>
      <c r="D19" s="1"/>
      <c r="E19" s="1"/>
      <c r="F19" s="1"/>
      <c r="G19" s="1"/>
      <c r="H19" s="1"/>
      <c r="I19" s="1"/>
      <c r="J19" s="1"/>
    </row>
    <row r="20">
      <c r="A20" s="102" t="s">
        <v>49</v>
      </c>
      <c r="B20" s="102" t="s">
        <v>325</v>
      </c>
      <c r="C20" s="103">
        <v>17.600000000000001</v>
      </c>
      <c r="D20" s="1"/>
      <c r="E20" s="1"/>
      <c r="F20" s="1"/>
      <c r="G20" s="1"/>
      <c r="H20" s="1"/>
      <c r="I20" s="1"/>
      <c r="J20" s="1"/>
    </row>
    <row r="21">
      <c r="A21" s="102" t="s">
        <v>53</v>
      </c>
      <c r="B21" s="102" t="s">
        <v>325</v>
      </c>
      <c r="C21" s="103">
        <v>67.200000000000003</v>
      </c>
      <c r="D21" s="1"/>
      <c r="E21" s="1"/>
      <c r="F21" s="1"/>
      <c r="G21" s="1"/>
      <c r="H21" s="1"/>
      <c r="I21" s="1"/>
      <c r="J21" s="1"/>
    </row>
    <row r="22">
      <c r="A22" s="102" t="s">
        <v>59</v>
      </c>
      <c r="B22" s="102" t="s">
        <v>325</v>
      </c>
      <c r="C22" s="103">
        <v>2630</v>
      </c>
      <c r="D22" s="1"/>
      <c r="E22" s="1"/>
      <c r="F22" s="1"/>
      <c r="G22" s="1"/>
      <c r="H22" s="1"/>
      <c r="I22" s="1"/>
      <c r="J22" s="1"/>
    </row>
    <row r="23">
      <c r="A23" s="102" t="s">
        <v>73</v>
      </c>
      <c r="B23" s="102" t="s">
        <v>326</v>
      </c>
      <c r="C23" s="103">
        <v>7403.8299999999999</v>
      </c>
      <c r="D23" s="1"/>
      <c r="E23" s="1"/>
      <c r="F23" s="1"/>
      <c r="G23" s="1"/>
      <c r="H23" s="1"/>
      <c r="I23" s="1"/>
      <c r="J23" s="1"/>
    </row>
    <row r="24">
      <c r="A24" s="102" t="s">
        <v>73</v>
      </c>
      <c r="B24" s="102" t="s">
        <v>327</v>
      </c>
      <c r="C24" s="103">
        <v>53816.610000000001</v>
      </c>
      <c r="D24" s="1"/>
      <c r="E24" s="1"/>
      <c r="F24" s="1"/>
      <c r="G24" s="1"/>
      <c r="H24" s="1"/>
      <c r="I24" s="1"/>
      <c r="J24" s="1"/>
    </row>
    <row r="25">
      <c r="A25" s="102" t="s">
        <v>56</v>
      </c>
      <c r="B25" s="102" t="s">
        <v>327</v>
      </c>
      <c r="C25" s="103">
        <v>154881.44</v>
      </c>
      <c r="D25" s="1"/>
      <c r="E25" s="1"/>
      <c r="F25" s="1"/>
      <c r="G25" s="1"/>
      <c r="H25" s="1"/>
      <c r="I25" s="1"/>
      <c r="J25" s="1"/>
    </row>
    <row r="26">
      <c r="A26" s="102" t="s">
        <v>222</v>
      </c>
      <c r="B26" s="102" t="s">
        <v>327</v>
      </c>
      <c r="C26" s="103">
        <v>245.69999999999999</v>
      </c>
      <c r="D26" s="1"/>
      <c r="E26" s="1"/>
      <c r="F26" s="1"/>
      <c r="G26" s="1"/>
      <c r="H26" s="1"/>
      <c r="I26" s="1"/>
      <c r="J26" s="1"/>
    </row>
    <row r="27">
      <c r="A27" s="102" t="s">
        <v>89</v>
      </c>
      <c r="B27" s="102" t="s">
        <v>327</v>
      </c>
      <c r="C27" s="103">
        <v>671820.56999999995</v>
      </c>
      <c r="D27" s="1"/>
      <c r="E27" s="1"/>
      <c r="F27" s="1"/>
      <c r="G27" s="1"/>
      <c r="H27" s="1"/>
      <c r="I27" s="1"/>
      <c r="J27" s="1"/>
    </row>
    <row r="28">
      <c r="A28" s="102" t="s">
        <v>229</v>
      </c>
      <c r="B28" s="102" t="s">
        <v>328</v>
      </c>
      <c r="C28" s="103">
        <v>11.99</v>
      </c>
      <c r="D28" s="1"/>
      <c r="E28" s="1"/>
      <c r="F28" s="1"/>
      <c r="G28" s="1"/>
      <c r="H28" s="1"/>
      <c r="I28" s="1"/>
      <c r="J28" s="1"/>
    </row>
    <row r="29">
      <c r="A29" s="102" t="s">
        <v>110</v>
      </c>
      <c r="B29" s="102" t="s">
        <v>328</v>
      </c>
      <c r="C29" s="103">
        <v>2.71</v>
      </c>
      <c r="D29" s="1"/>
      <c r="E29" s="1"/>
      <c r="F29" s="1"/>
      <c r="G29" s="1"/>
      <c r="H29" s="1"/>
      <c r="I29" s="1"/>
      <c r="J29" s="1"/>
    </row>
    <row r="30">
      <c r="A30" s="102" t="s">
        <v>56</v>
      </c>
      <c r="B30" s="102" t="s">
        <v>328</v>
      </c>
      <c r="C30" s="103">
        <v>111.95</v>
      </c>
      <c r="D30" s="1"/>
      <c r="E30" s="1"/>
      <c r="F30" s="1"/>
      <c r="G30" s="1"/>
      <c r="H30" s="1"/>
      <c r="I30" s="1"/>
      <c r="J30" s="1"/>
    </row>
    <row r="31">
      <c r="A31" s="102" t="s">
        <v>298</v>
      </c>
      <c r="B31" s="102" t="s">
        <v>328</v>
      </c>
      <c r="C31" s="103">
        <v>234.06</v>
      </c>
      <c r="D31" s="1"/>
      <c r="E31" s="1"/>
      <c r="F31" s="1"/>
      <c r="G31" s="1"/>
      <c r="H31" s="1"/>
      <c r="I31" s="1"/>
      <c r="J31" s="1"/>
    </row>
    <row r="32">
      <c r="A32" s="102" t="s">
        <v>222</v>
      </c>
      <c r="B32" s="102" t="s">
        <v>328</v>
      </c>
      <c r="C32" s="103">
        <v>49.450000000000003</v>
      </c>
      <c r="D32" s="1"/>
      <c r="E32" s="1"/>
      <c r="F32" s="1"/>
      <c r="G32" s="1"/>
      <c r="H32" s="1"/>
      <c r="I32" s="1"/>
      <c r="J32" s="1"/>
    </row>
    <row r="33">
      <c r="A33" s="102" t="s">
        <v>329</v>
      </c>
      <c r="B33" s="102" t="s">
        <v>328</v>
      </c>
      <c r="C33" s="103">
        <v>266.01999999999998</v>
      </c>
      <c r="D33" s="1"/>
      <c r="E33" s="1"/>
      <c r="F33" s="1"/>
      <c r="G33" s="1"/>
      <c r="H33" s="1"/>
      <c r="I33" s="1"/>
      <c r="J33" s="1"/>
    </row>
    <row r="34">
      <c r="A34" s="102" t="s">
        <v>89</v>
      </c>
      <c r="B34" s="102" t="s">
        <v>328</v>
      </c>
      <c r="C34" s="103">
        <v>3174.1999999999998</v>
      </c>
      <c r="D34" s="1"/>
      <c r="E34" s="1"/>
      <c r="F34" s="1"/>
      <c r="G34" s="1"/>
      <c r="H34" s="1"/>
      <c r="I34" s="1"/>
      <c r="J34" s="1"/>
    </row>
    <row r="35">
      <c r="A35" s="102" t="s">
        <v>89</v>
      </c>
      <c r="B35" s="102" t="s">
        <v>330</v>
      </c>
      <c r="C35" s="103">
        <v>172.56</v>
      </c>
      <c r="D35" s="1"/>
      <c r="E35" s="1"/>
      <c r="F35" s="1"/>
      <c r="G35" s="1"/>
      <c r="H35" s="1"/>
      <c r="I35" s="1"/>
      <c r="J35" s="1"/>
    </row>
    <row r="36">
      <c r="A36" s="102" t="s">
        <v>110</v>
      </c>
      <c r="B36" s="102" t="s">
        <v>331</v>
      </c>
      <c r="C36" s="103">
        <v>352.19999999999999</v>
      </c>
      <c r="D36" s="1"/>
      <c r="E36" s="1"/>
      <c r="F36" s="1"/>
      <c r="G36" s="1"/>
      <c r="H36" s="1"/>
      <c r="I36" s="1"/>
      <c r="J36" s="1"/>
    </row>
    <row r="37">
      <c r="A37" s="102" t="s">
        <v>56</v>
      </c>
      <c r="B37" s="102" t="s">
        <v>331</v>
      </c>
      <c r="C37" s="103">
        <v>4074.3499999999999</v>
      </c>
      <c r="D37" s="1"/>
      <c r="E37" s="1"/>
      <c r="F37" s="1"/>
      <c r="G37" s="1"/>
      <c r="H37" s="1"/>
      <c r="I37" s="1"/>
      <c r="J37" s="1"/>
    </row>
    <row r="38">
      <c r="A38" s="102" t="s">
        <v>73</v>
      </c>
      <c r="B38" s="102" t="s">
        <v>332</v>
      </c>
      <c r="C38" s="103">
        <v>1121.6800000000001</v>
      </c>
      <c r="D38" s="1"/>
      <c r="E38" s="1"/>
      <c r="F38" s="1"/>
      <c r="G38" s="1"/>
      <c r="H38" s="1"/>
      <c r="I38" s="1"/>
      <c r="J38" s="1"/>
    </row>
    <row r="39">
      <c r="A39" s="102" t="s">
        <v>230</v>
      </c>
      <c r="B39" s="102" t="s">
        <v>332</v>
      </c>
      <c r="C39" s="103">
        <v>24.469999999999999</v>
      </c>
      <c r="D39" s="1"/>
      <c r="E39" s="1"/>
      <c r="F39" s="1"/>
      <c r="G39" s="1"/>
      <c r="H39" s="1"/>
      <c r="I39" s="1"/>
      <c r="J39" s="1"/>
    </row>
    <row r="40">
      <c r="A40" s="102" t="s">
        <v>275</v>
      </c>
      <c r="B40" s="102" t="s">
        <v>332</v>
      </c>
      <c r="C40" s="103">
        <v>4.0899999999999999</v>
      </c>
      <c r="D40" s="1"/>
      <c r="E40" s="1"/>
      <c r="F40" s="1"/>
      <c r="G40" s="1"/>
      <c r="H40" s="1"/>
      <c r="I40" s="1"/>
      <c r="J40" s="1"/>
    </row>
    <row r="41">
      <c r="A41" s="102" t="s">
        <v>59</v>
      </c>
      <c r="B41" s="102" t="s">
        <v>332</v>
      </c>
      <c r="C41" s="103">
        <v>97432.350000000006</v>
      </c>
      <c r="D41" s="1"/>
      <c r="E41" s="1"/>
      <c r="F41" s="1"/>
      <c r="G41" s="1"/>
      <c r="H41" s="1"/>
      <c r="I41" s="1"/>
      <c r="J41" s="1"/>
    </row>
    <row r="42">
      <c r="A42" s="102" t="s">
        <v>212</v>
      </c>
      <c r="B42" s="102" t="s">
        <v>332</v>
      </c>
      <c r="C42" s="103">
        <v>43133.790000000001</v>
      </c>
      <c r="D42" s="1"/>
      <c r="E42" s="1"/>
      <c r="F42" s="1"/>
      <c r="G42" s="1"/>
      <c r="H42" s="1"/>
      <c r="I42" s="1"/>
      <c r="J42" s="1"/>
    </row>
    <row r="43">
      <c r="A43" s="102" t="s">
        <v>89</v>
      </c>
      <c r="B43" s="102" t="s">
        <v>332</v>
      </c>
      <c r="C43" s="103">
        <v>2821.48</v>
      </c>
      <c r="D43" s="1"/>
      <c r="E43" s="1"/>
      <c r="F43" s="1"/>
      <c r="G43" s="1"/>
      <c r="H43" s="1"/>
      <c r="I43" s="1"/>
      <c r="J43" s="1"/>
    </row>
    <row r="44">
      <c r="A44" s="102" t="s">
        <v>215</v>
      </c>
      <c r="B44" s="102" t="s">
        <v>333</v>
      </c>
      <c r="C44" s="103">
        <v>19904.439999999999</v>
      </c>
      <c r="D44" s="1"/>
      <c r="E44" s="1"/>
      <c r="F44" s="1"/>
      <c r="G44" s="1"/>
      <c r="H44" s="1"/>
      <c r="I44" s="1"/>
      <c r="J44" s="1"/>
    </row>
    <row r="45">
      <c r="A45" s="102" t="s">
        <v>218</v>
      </c>
      <c r="B45" s="102" t="s">
        <v>334</v>
      </c>
      <c r="C45" s="103">
        <v>1954.01</v>
      </c>
      <c r="D45" s="1"/>
      <c r="E45" s="1"/>
      <c r="F45" s="1"/>
      <c r="G45" s="1"/>
      <c r="H45" s="1"/>
      <c r="I45" s="1"/>
      <c r="J45" s="1"/>
    </row>
    <row r="46">
      <c r="A46" s="102" t="s">
        <v>220</v>
      </c>
      <c r="B46" s="102" t="s">
        <v>335</v>
      </c>
      <c r="C46" s="103">
        <v>479.69999999999999</v>
      </c>
      <c r="D46" s="1"/>
      <c r="E46" s="1"/>
      <c r="F46" s="1"/>
      <c r="G46" s="1"/>
      <c r="H46" s="1"/>
      <c r="I46" s="1"/>
      <c r="J46" s="1"/>
    </row>
    <row r="47">
      <c r="A47" s="102" t="s">
        <v>110</v>
      </c>
      <c r="B47" s="102" t="s">
        <v>335</v>
      </c>
      <c r="C47" s="103">
        <v>206.37</v>
      </c>
      <c r="D47" s="1"/>
      <c r="E47" s="1"/>
      <c r="F47" s="1"/>
      <c r="G47" s="1"/>
      <c r="H47" s="1"/>
      <c r="I47" s="1"/>
      <c r="J47" s="1"/>
    </row>
    <row r="48">
      <c r="A48" s="102" t="s">
        <v>59</v>
      </c>
      <c r="B48" s="102" t="s">
        <v>335</v>
      </c>
      <c r="C48" s="103">
        <v>38.68</v>
      </c>
      <c r="D48" s="1"/>
      <c r="E48" s="1"/>
      <c r="F48" s="1"/>
      <c r="G48" s="1"/>
      <c r="H48" s="1"/>
      <c r="I48" s="1"/>
      <c r="J48" s="1"/>
    </row>
    <row r="49">
      <c r="A49" s="102" t="s">
        <v>298</v>
      </c>
      <c r="B49" s="102" t="s">
        <v>335</v>
      </c>
      <c r="C49" s="103">
        <v>110</v>
      </c>
      <c r="D49" s="1"/>
      <c r="E49" s="1"/>
      <c r="F49" s="1"/>
      <c r="G49" s="1"/>
      <c r="H49" s="1"/>
      <c r="I49" s="1"/>
      <c r="J49" s="1"/>
    </row>
    <row r="50">
      <c r="A50" s="102" t="s">
        <v>73</v>
      </c>
      <c r="B50" s="102" t="s">
        <v>336</v>
      </c>
      <c r="C50" s="103">
        <v>867.85000000000002</v>
      </c>
      <c r="D50" s="1"/>
      <c r="E50" s="1"/>
      <c r="F50" s="1"/>
      <c r="G50" s="1"/>
      <c r="H50" s="1"/>
      <c r="I50" s="1"/>
      <c r="J50" s="1"/>
    </row>
    <row r="51">
      <c r="A51" s="102" t="s">
        <v>294</v>
      </c>
      <c r="B51" s="102" t="s">
        <v>336</v>
      </c>
      <c r="C51" s="103">
        <v>0.01</v>
      </c>
      <c r="D51" s="1"/>
      <c r="E51" s="1"/>
      <c r="F51" s="1"/>
      <c r="G51" s="1"/>
      <c r="H51" s="1"/>
      <c r="I51" s="1"/>
      <c r="J51" s="1"/>
    </row>
    <row r="52">
      <c r="A52" s="102" t="s">
        <v>218</v>
      </c>
      <c r="B52" s="102" t="s">
        <v>336</v>
      </c>
      <c r="C52" s="103">
        <v>7057.6300000000001</v>
      </c>
      <c r="D52" s="1"/>
      <c r="E52" s="1"/>
      <c r="F52" s="1"/>
      <c r="G52" s="1"/>
      <c r="H52" s="1"/>
      <c r="I52" s="1"/>
      <c r="J52" s="1"/>
    </row>
    <row r="53">
      <c r="A53" s="102" t="s">
        <v>228</v>
      </c>
      <c r="B53" s="102" t="s">
        <v>336</v>
      </c>
      <c r="C53" s="103">
        <v>0.81000000000000005</v>
      </c>
      <c r="D53" s="1"/>
      <c r="E53" s="1"/>
      <c r="F53" s="1"/>
      <c r="G53" s="1"/>
      <c r="H53" s="1"/>
      <c r="I53" s="1"/>
      <c r="J53" s="1"/>
    </row>
    <row r="54">
      <c r="A54" s="102" t="s">
        <v>229</v>
      </c>
      <c r="B54" s="102" t="s">
        <v>336</v>
      </c>
      <c r="C54" s="103">
        <v>2520.25</v>
      </c>
      <c r="D54" s="1"/>
      <c r="E54" s="1"/>
      <c r="F54" s="1"/>
      <c r="G54" s="1"/>
      <c r="H54" s="1"/>
      <c r="I54" s="1"/>
      <c r="J54" s="1"/>
    </row>
    <row r="55">
      <c r="A55" s="102" t="s">
        <v>267</v>
      </c>
      <c r="B55" s="102" t="s">
        <v>336</v>
      </c>
      <c r="C55" s="103">
        <v>1822.46</v>
      </c>
      <c r="D55" s="1"/>
      <c r="E55" s="1"/>
      <c r="F55" s="1"/>
      <c r="G55" s="1"/>
      <c r="H55" s="1"/>
      <c r="I55" s="1"/>
      <c r="J55" s="1"/>
    </row>
    <row r="56">
      <c r="A56" s="102" t="s">
        <v>269</v>
      </c>
      <c r="B56" s="102" t="s">
        <v>336</v>
      </c>
      <c r="C56" s="103">
        <v>1398.8599999999999</v>
      </c>
      <c r="D56" s="1"/>
      <c r="E56" s="1"/>
      <c r="F56" s="1"/>
      <c r="G56" s="1"/>
      <c r="H56" s="1"/>
      <c r="I56" s="1"/>
      <c r="J56" s="1"/>
    </row>
    <row r="57">
      <c r="A57" s="102" t="s">
        <v>230</v>
      </c>
      <c r="B57" s="102" t="s">
        <v>336</v>
      </c>
      <c r="C57" s="103">
        <v>1941.48</v>
      </c>
      <c r="D57" s="1"/>
      <c r="E57" s="1"/>
      <c r="F57" s="1"/>
      <c r="G57" s="1"/>
      <c r="H57" s="1"/>
      <c r="I57" s="1"/>
      <c r="J57" s="1"/>
    </row>
    <row r="58">
      <c r="A58" s="102" t="s">
        <v>270</v>
      </c>
      <c r="B58" s="102" t="s">
        <v>336</v>
      </c>
      <c r="C58" s="103">
        <v>1474.3699999999999</v>
      </c>
      <c r="D58" s="1"/>
      <c r="E58" s="1"/>
      <c r="F58" s="1"/>
      <c r="G58" s="1"/>
      <c r="H58" s="1"/>
      <c r="I58" s="1"/>
      <c r="J58" s="1"/>
    </row>
    <row r="59">
      <c r="A59" s="102" t="s">
        <v>275</v>
      </c>
      <c r="B59" s="102" t="s">
        <v>336</v>
      </c>
      <c r="C59" s="103">
        <v>708.55999999999995</v>
      </c>
      <c r="D59" s="1"/>
      <c r="E59" s="1"/>
      <c r="F59" s="1"/>
      <c r="G59" s="1"/>
      <c r="H59" s="1"/>
      <c r="I59" s="1"/>
      <c r="J59" s="1"/>
    </row>
    <row r="60">
      <c r="A60" s="102" t="s">
        <v>271</v>
      </c>
      <c r="B60" s="102" t="s">
        <v>336</v>
      </c>
      <c r="C60" s="103">
        <v>53.75</v>
      </c>
      <c r="D60" s="1"/>
      <c r="E60" s="1"/>
      <c r="F60" s="1"/>
      <c r="G60" s="1"/>
      <c r="H60" s="1"/>
      <c r="I60" s="1"/>
      <c r="J60" s="1"/>
    </row>
    <row r="61">
      <c r="A61" s="102" t="s">
        <v>303</v>
      </c>
      <c r="B61" s="102" t="s">
        <v>336</v>
      </c>
      <c r="C61" s="103">
        <v>59.079999999999998</v>
      </c>
      <c r="D61" s="1"/>
      <c r="E61" s="1"/>
      <c r="F61" s="1"/>
      <c r="G61" s="1"/>
      <c r="H61" s="1"/>
      <c r="I61" s="1"/>
      <c r="J61" s="1"/>
    </row>
    <row r="62">
      <c r="A62" s="102" t="s">
        <v>304</v>
      </c>
      <c r="B62" s="102" t="s">
        <v>336</v>
      </c>
      <c r="C62" s="103">
        <v>17.260000000000002</v>
      </c>
      <c r="D62" s="1"/>
      <c r="E62" s="1"/>
      <c r="F62" s="1"/>
      <c r="G62" s="1"/>
      <c r="H62" s="1"/>
      <c r="I62" s="1"/>
      <c r="J62" s="1"/>
    </row>
    <row r="63">
      <c r="A63" s="102" t="s">
        <v>110</v>
      </c>
      <c r="B63" s="102" t="s">
        <v>336</v>
      </c>
      <c r="C63" s="103">
        <v>5895.0699999999997</v>
      </c>
      <c r="D63" s="1"/>
      <c r="E63" s="1"/>
      <c r="F63" s="1"/>
      <c r="G63" s="1"/>
      <c r="H63" s="1"/>
      <c r="I63" s="1"/>
      <c r="J63" s="1"/>
    </row>
    <row r="64">
      <c r="A64" s="102" t="s">
        <v>231</v>
      </c>
      <c r="B64" s="102" t="s">
        <v>336</v>
      </c>
      <c r="C64" s="103">
        <v>5240.3199999999997</v>
      </c>
      <c r="D64" s="1"/>
      <c r="E64" s="1"/>
      <c r="F64" s="1"/>
      <c r="G64" s="1"/>
      <c r="H64" s="1"/>
      <c r="I64" s="1"/>
      <c r="J64" s="1"/>
    </row>
    <row r="65">
      <c r="A65" s="102" t="s">
        <v>56</v>
      </c>
      <c r="B65" s="102" t="s">
        <v>336</v>
      </c>
      <c r="C65" s="103">
        <v>4506.3199999999997</v>
      </c>
      <c r="D65" s="1"/>
      <c r="E65" s="1"/>
      <c r="F65" s="1"/>
      <c r="G65" s="1"/>
      <c r="H65" s="1"/>
      <c r="I65" s="1"/>
      <c r="J65" s="1"/>
    </row>
    <row r="66">
      <c r="A66" s="102" t="s">
        <v>112</v>
      </c>
      <c r="B66" s="102" t="s">
        <v>336</v>
      </c>
      <c r="C66" s="103">
        <v>3363175.1000000001</v>
      </c>
      <c r="D66" s="1"/>
      <c r="E66" s="1"/>
      <c r="F66" s="1"/>
      <c r="G66" s="1"/>
      <c r="H66" s="1"/>
      <c r="I66" s="1"/>
      <c r="J66" s="1"/>
    </row>
    <row r="67">
      <c r="A67" s="102" t="s">
        <v>276</v>
      </c>
      <c r="B67" s="102" t="s">
        <v>336</v>
      </c>
      <c r="C67" s="103">
        <v>-1.8999999999999999</v>
      </c>
      <c r="D67" s="1"/>
      <c r="E67" s="1"/>
      <c r="F67" s="1"/>
      <c r="G67" s="1"/>
      <c r="H67" s="1"/>
      <c r="I67" s="1"/>
      <c r="J67" s="1"/>
    </row>
    <row r="68">
      <c r="A68" s="102" t="s">
        <v>59</v>
      </c>
      <c r="B68" s="102" t="s">
        <v>336</v>
      </c>
      <c r="C68" s="103">
        <v>78.560000000000002</v>
      </c>
      <c r="D68" s="1"/>
      <c r="E68" s="1"/>
      <c r="F68" s="1"/>
      <c r="G68" s="1"/>
      <c r="H68" s="1"/>
      <c r="I68" s="1"/>
      <c r="J68" s="1"/>
    </row>
    <row r="69">
      <c r="A69" s="102" t="s">
        <v>305</v>
      </c>
      <c r="B69" s="102" t="s">
        <v>336</v>
      </c>
      <c r="C69" s="103">
        <v>262.11000000000001</v>
      </c>
      <c r="D69" s="1"/>
      <c r="E69" s="1"/>
      <c r="F69" s="1"/>
      <c r="G69" s="1"/>
      <c r="H69" s="1"/>
      <c r="I69" s="1"/>
      <c r="J69" s="1"/>
    </row>
    <row r="70">
      <c r="A70" s="102" t="s">
        <v>298</v>
      </c>
      <c r="B70" s="102" t="s">
        <v>336</v>
      </c>
      <c r="C70" s="103">
        <v>9.3200000000000003</v>
      </c>
      <c r="D70" s="1"/>
      <c r="E70" s="1"/>
      <c r="F70" s="1"/>
      <c r="G70" s="1"/>
      <c r="H70" s="1"/>
      <c r="I70" s="1"/>
      <c r="J70" s="1"/>
    </row>
    <row r="71">
      <c r="A71" s="102" t="s">
        <v>222</v>
      </c>
      <c r="B71" s="102" t="s">
        <v>336</v>
      </c>
      <c r="C71" s="103">
        <v>5259.2399999999998</v>
      </c>
      <c r="D71" s="1"/>
      <c r="E71" s="1"/>
      <c r="F71" s="1"/>
      <c r="G71" s="1"/>
      <c r="H71" s="1"/>
      <c r="I71" s="1"/>
      <c r="J71" s="1"/>
    </row>
    <row r="72">
      <c r="A72" s="102" t="s">
        <v>329</v>
      </c>
      <c r="B72" s="102" t="s">
        <v>336</v>
      </c>
      <c r="C72" s="103">
        <v>142.52000000000001</v>
      </c>
      <c r="D72" s="1"/>
      <c r="E72" s="1"/>
      <c r="F72" s="1"/>
      <c r="G72" s="1"/>
      <c r="H72" s="1"/>
      <c r="I72" s="1"/>
      <c r="J72" s="1"/>
    </row>
    <row r="73">
      <c r="A73" s="102" t="s">
        <v>232</v>
      </c>
      <c r="B73" s="102" t="s">
        <v>336</v>
      </c>
      <c r="C73" s="103">
        <v>15.84</v>
      </c>
      <c r="D73" s="1"/>
      <c r="E73" s="1"/>
      <c r="F73" s="1"/>
      <c r="G73" s="1"/>
      <c r="H73" s="1"/>
      <c r="I73" s="1"/>
      <c r="J73" s="1"/>
    </row>
    <row r="74">
      <c r="A74" s="102" t="s">
        <v>212</v>
      </c>
      <c r="B74" s="102" t="s">
        <v>336</v>
      </c>
      <c r="C74" s="103">
        <v>21773.91</v>
      </c>
      <c r="D74" s="1"/>
      <c r="E74" s="1"/>
      <c r="F74" s="1"/>
      <c r="G74" s="1"/>
      <c r="H74" s="1"/>
      <c r="I74" s="1"/>
      <c r="J74" s="1"/>
    </row>
    <row r="75">
      <c r="A75" s="102" t="s">
        <v>212</v>
      </c>
      <c r="B75" s="102" t="s">
        <v>337</v>
      </c>
      <c r="C75" s="103">
        <v>6179.6099999999997</v>
      </c>
      <c r="D75" s="1"/>
      <c r="E75" s="1"/>
      <c r="F75" s="1"/>
      <c r="G75" s="1"/>
      <c r="H75" s="1"/>
      <c r="I75" s="1"/>
      <c r="J75" s="1"/>
    </row>
    <row r="76">
      <c r="A76" s="102" t="s">
        <v>73</v>
      </c>
      <c r="B76" s="102" t="s">
        <v>338</v>
      </c>
      <c r="C76" s="103">
        <v>317.16000000000003</v>
      </c>
      <c r="D76" s="1"/>
      <c r="E76" s="1"/>
      <c r="F76" s="1"/>
      <c r="G76" s="1"/>
      <c r="H76" s="1"/>
      <c r="I76" s="1"/>
      <c r="J76" s="1"/>
    </row>
    <row r="77">
      <c r="A77" s="102" t="s">
        <v>228</v>
      </c>
      <c r="B77" s="102" t="s">
        <v>338</v>
      </c>
      <c r="C77" s="103">
        <v>8</v>
      </c>
      <c r="D77" s="1"/>
      <c r="E77" s="1"/>
      <c r="F77" s="1"/>
      <c r="G77" s="1"/>
      <c r="H77" s="1"/>
      <c r="I77" s="1"/>
      <c r="J77" s="1"/>
    </row>
    <row r="78">
      <c r="A78" s="102" t="s">
        <v>271</v>
      </c>
      <c r="B78" s="102" t="s">
        <v>338</v>
      </c>
      <c r="C78" s="103">
        <v>18.600000000000001</v>
      </c>
      <c r="D78" s="1"/>
      <c r="E78" s="1"/>
      <c r="F78" s="1"/>
      <c r="G78" s="1"/>
      <c r="H78" s="1"/>
      <c r="I78" s="1"/>
      <c r="J78" s="1"/>
    </row>
    <row r="79">
      <c r="A79" s="102" t="s">
        <v>110</v>
      </c>
      <c r="B79" s="102" t="s">
        <v>338</v>
      </c>
      <c r="C79" s="103">
        <v>4.79</v>
      </c>
      <c r="D79" s="1"/>
      <c r="E79" s="1"/>
      <c r="F79" s="1"/>
      <c r="G79" s="1"/>
      <c r="H79" s="1"/>
      <c r="I79" s="1"/>
      <c r="J79" s="1"/>
    </row>
    <row r="80">
      <c r="A80" s="102" t="s">
        <v>56</v>
      </c>
      <c r="B80" s="102" t="s">
        <v>338</v>
      </c>
      <c r="C80" s="103">
        <v>51.450000000000003</v>
      </c>
      <c r="D80" s="1"/>
      <c r="E80" s="1"/>
      <c r="F80" s="1"/>
      <c r="G80" s="1"/>
      <c r="H80" s="1"/>
      <c r="I80" s="1"/>
      <c r="J80" s="1"/>
    </row>
    <row r="81">
      <c r="A81" s="102" t="s">
        <v>112</v>
      </c>
      <c r="B81" s="102" t="s">
        <v>338</v>
      </c>
      <c r="C81" s="103">
        <v>356.31999999999999</v>
      </c>
      <c r="D81" s="1"/>
      <c r="E81" s="1"/>
      <c r="F81" s="1"/>
      <c r="G81" s="1"/>
      <c r="H81" s="1"/>
      <c r="I81" s="1"/>
      <c r="J81" s="1"/>
    </row>
    <row r="82">
      <c r="A82" s="102" t="s">
        <v>89</v>
      </c>
      <c r="B82" s="102" t="s">
        <v>339</v>
      </c>
      <c r="C82" s="103">
        <v>173212.73000000001</v>
      </c>
      <c r="D82" s="1"/>
      <c r="E82" s="1"/>
      <c r="F82" s="1"/>
      <c r="G82" s="1"/>
      <c r="H82" s="1"/>
      <c r="I82" s="1"/>
      <c r="J82" s="1"/>
    </row>
    <row r="83">
      <c r="A83" s="102" t="s">
        <v>89</v>
      </c>
      <c r="B83" s="102" t="s">
        <v>340</v>
      </c>
      <c r="C83" s="103">
        <v>93479.009999999995</v>
      </c>
      <c r="D83" s="1"/>
      <c r="E83" s="1"/>
      <c r="F83" s="1"/>
      <c r="G83" s="1"/>
      <c r="H83" s="1"/>
      <c r="I83" s="1"/>
      <c r="J83" s="1"/>
    </row>
    <row r="84">
      <c r="A84" s="102" t="s">
        <v>73</v>
      </c>
      <c r="B84" s="102" t="s">
        <v>341</v>
      </c>
      <c r="C84" s="103">
        <v>296263.46000000002</v>
      </c>
      <c r="D84" s="1"/>
      <c r="E84" s="1"/>
      <c r="F84" s="1"/>
      <c r="G84" s="1"/>
      <c r="H84" s="1"/>
      <c r="I84" s="1"/>
      <c r="J84" s="1"/>
    </row>
    <row r="85">
      <c r="A85" s="102" t="s">
        <v>238</v>
      </c>
      <c r="B85" s="102" t="s">
        <v>342</v>
      </c>
      <c r="C85" s="103">
        <v>249</v>
      </c>
      <c r="D85" s="1"/>
      <c r="E85" s="1"/>
      <c r="F85" s="1"/>
      <c r="G85" s="1"/>
      <c r="H85" s="1"/>
      <c r="I85" s="1"/>
      <c r="J85" s="1"/>
    </row>
    <row r="86">
      <c r="A86" s="102" t="s">
        <v>265</v>
      </c>
      <c r="B86" s="102" t="s">
        <v>342</v>
      </c>
      <c r="C86" s="103">
        <v>295.25999999999999</v>
      </c>
      <c r="D86" s="1"/>
      <c r="E86" s="1"/>
      <c r="F86" s="1"/>
      <c r="G86" s="1"/>
      <c r="H86" s="1"/>
      <c r="I86" s="1"/>
      <c r="J86" s="1"/>
    </row>
    <row r="87">
      <c r="A87" s="102" t="s">
        <v>293</v>
      </c>
      <c r="B87" s="102" t="s">
        <v>342</v>
      </c>
      <c r="C87" s="103">
        <v>22.489999999999998</v>
      </c>
      <c r="D87" s="1"/>
      <c r="E87" s="1"/>
      <c r="F87" s="1"/>
      <c r="G87" s="1"/>
      <c r="H87" s="1"/>
      <c r="I87" s="1"/>
      <c r="J87" s="1"/>
    </row>
    <row r="88">
      <c r="A88" s="102" t="s">
        <v>343</v>
      </c>
      <c r="B88" s="102" t="s">
        <v>342</v>
      </c>
      <c r="C88" s="103">
        <v>6</v>
      </c>
      <c r="D88" s="1"/>
      <c r="E88" s="1"/>
      <c r="F88" s="1"/>
      <c r="G88" s="1"/>
      <c r="H88" s="1"/>
      <c r="I88" s="1"/>
      <c r="J88" s="1"/>
    </row>
    <row r="89">
      <c r="A89" s="102" t="s">
        <v>344</v>
      </c>
      <c r="B89" s="102" t="s">
        <v>342</v>
      </c>
      <c r="C89" s="103">
        <v>10</v>
      </c>
      <c r="D89" s="1"/>
      <c r="E89" s="1"/>
      <c r="F89" s="1"/>
      <c r="G89" s="1"/>
      <c r="H89" s="1"/>
      <c r="I89" s="1"/>
      <c r="J89" s="1"/>
    </row>
    <row r="90">
      <c r="A90" s="102" t="s">
        <v>252</v>
      </c>
      <c r="B90" s="102" t="s">
        <v>342</v>
      </c>
      <c r="C90" s="103">
        <v>2027.21</v>
      </c>
      <c r="D90" s="1"/>
      <c r="E90" s="1"/>
      <c r="F90" s="1"/>
      <c r="G90" s="1"/>
      <c r="H90" s="1"/>
      <c r="I90" s="1"/>
      <c r="J90" s="1"/>
    </row>
    <row r="91">
      <c r="A91" s="102" t="s">
        <v>345</v>
      </c>
      <c r="B91" s="102" t="s">
        <v>342</v>
      </c>
      <c r="C91" s="103">
        <v>-53.93</v>
      </c>
      <c r="D91" s="1"/>
      <c r="E91" s="1"/>
      <c r="F91" s="1"/>
      <c r="G91" s="1"/>
      <c r="H91" s="1"/>
      <c r="I91" s="1"/>
      <c r="J91" s="1"/>
    </row>
    <row r="92">
      <c r="A92" s="102" t="s">
        <v>346</v>
      </c>
      <c r="B92" s="102" t="s">
        <v>342</v>
      </c>
      <c r="C92" s="103">
        <v>2.5</v>
      </c>
      <c r="D92" s="1"/>
      <c r="E92" s="1"/>
      <c r="F92" s="1"/>
      <c r="G92" s="1"/>
      <c r="H92" s="1"/>
      <c r="I92" s="1"/>
      <c r="J92" s="1"/>
    </row>
    <row r="93">
      <c r="A93" s="102" t="s">
        <v>266</v>
      </c>
      <c r="B93" s="102" t="s">
        <v>342</v>
      </c>
      <c r="C93" s="103">
        <v>172.56</v>
      </c>
      <c r="D93" s="1"/>
      <c r="E93" s="1"/>
      <c r="F93" s="1"/>
      <c r="G93" s="1"/>
      <c r="H93" s="1"/>
      <c r="I93" s="1"/>
      <c r="J93" s="1"/>
    </row>
    <row r="94">
      <c r="A94" s="102" t="s">
        <v>240</v>
      </c>
      <c r="B94" s="102" t="s">
        <v>342</v>
      </c>
      <c r="C94" s="103">
        <v>13395.809999999999</v>
      </c>
      <c r="D94" s="1"/>
      <c r="E94" s="1"/>
      <c r="F94" s="1"/>
      <c r="G94" s="1"/>
      <c r="H94" s="1"/>
      <c r="I94" s="1"/>
      <c r="J94" s="1"/>
    </row>
    <row r="95">
      <c r="A95" s="102" t="s">
        <v>267</v>
      </c>
      <c r="B95" s="102" t="s">
        <v>342</v>
      </c>
      <c r="C95" s="103">
        <v>27</v>
      </c>
      <c r="D95" s="1"/>
      <c r="E95" s="1"/>
      <c r="F95" s="1"/>
      <c r="G95" s="1"/>
      <c r="H95" s="1"/>
      <c r="I95" s="1"/>
      <c r="J95" s="1"/>
    </row>
    <row r="96">
      <c r="A96" s="102" t="s">
        <v>269</v>
      </c>
      <c r="B96" s="102" t="s">
        <v>342</v>
      </c>
      <c r="C96" s="103">
        <v>1306.1800000000001</v>
      </c>
      <c r="D96" s="1"/>
      <c r="E96" s="1"/>
      <c r="F96" s="1"/>
      <c r="G96" s="1"/>
      <c r="H96" s="1"/>
      <c r="I96" s="1"/>
      <c r="J96" s="1"/>
    </row>
    <row r="97">
      <c r="A97" s="102" t="s">
        <v>230</v>
      </c>
      <c r="B97" s="102" t="s">
        <v>342</v>
      </c>
      <c r="C97" s="103">
        <v>17</v>
      </c>
      <c r="D97" s="1"/>
      <c r="E97" s="1"/>
      <c r="F97" s="1"/>
      <c r="G97" s="1"/>
      <c r="H97" s="1"/>
      <c r="I97" s="1"/>
      <c r="J97" s="1"/>
    </row>
    <row r="98">
      <c r="A98" s="102" t="s">
        <v>270</v>
      </c>
      <c r="B98" s="102" t="s">
        <v>342</v>
      </c>
      <c r="C98" s="103">
        <v>27.649999999999999</v>
      </c>
      <c r="D98" s="1"/>
      <c r="E98" s="1"/>
      <c r="F98" s="1"/>
      <c r="G98" s="1"/>
      <c r="H98" s="1"/>
      <c r="I98" s="1"/>
      <c r="J98" s="1"/>
    </row>
    <row r="99">
      <c r="A99" s="102" t="s">
        <v>275</v>
      </c>
      <c r="B99" s="102" t="s">
        <v>342</v>
      </c>
      <c r="C99" s="103">
        <v>202.62</v>
      </c>
      <c r="D99" s="1"/>
      <c r="E99" s="1"/>
      <c r="F99" s="1"/>
      <c r="G99" s="1"/>
      <c r="H99" s="1"/>
      <c r="I99" s="1"/>
      <c r="J99" s="1"/>
    </row>
    <row r="100">
      <c r="A100" s="102" t="s">
        <v>271</v>
      </c>
      <c r="B100" s="102" t="s">
        <v>342</v>
      </c>
      <c r="C100" s="103">
        <v>169.13</v>
      </c>
      <c r="D100" s="1"/>
      <c r="E100" s="1"/>
      <c r="F100" s="1"/>
      <c r="G100" s="1"/>
      <c r="H100" s="1"/>
      <c r="I100" s="1"/>
      <c r="J100" s="1"/>
    </row>
    <row r="101">
      <c r="A101" s="102" t="s">
        <v>303</v>
      </c>
      <c r="B101" s="102" t="s">
        <v>342</v>
      </c>
      <c r="C101" s="103">
        <v>65.109999999999999</v>
      </c>
      <c r="D101" s="1"/>
      <c r="E101" s="1"/>
      <c r="F101" s="1"/>
      <c r="G101" s="1"/>
      <c r="H101" s="1"/>
      <c r="I101" s="1"/>
      <c r="J101" s="1"/>
    </row>
    <row r="102">
      <c r="A102" s="102" t="s">
        <v>110</v>
      </c>
      <c r="B102" s="102" t="s">
        <v>342</v>
      </c>
      <c r="C102" s="103">
        <v>1</v>
      </c>
      <c r="D102" s="1"/>
      <c r="E102" s="1"/>
      <c r="F102" s="1"/>
      <c r="G102" s="1"/>
      <c r="H102" s="1"/>
      <c r="I102" s="1"/>
      <c r="J102" s="1"/>
    </row>
    <row r="103">
      <c r="A103" s="102" t="s">
        <v>240</v>
      </c>
      <c r="B103" s="102" t="s">
        <v>347</v>
      </c>
      <c r="C103" s="103">
        <v>1566.9200000000001</v>
      </c>
      <c r="D103" s="1"/>
      <c r="E103" s="1"/>
      <c r="F103" s="1"/>
      <c r="G103" s="1"/>
      <c r="H103" s="1"/>
      <c r="I103" s="1"/>
      <c r="J103" s="1"/>
    </row>
    <row r="104">
      <c r="A104" s="102" t="s">
        <v>218</v>
      </c>
      <c r="B104" s="102" t="s">
        <v>348</v>
      </c>
      <c r="C104" s="103">
        <v>7.5</v>
      </c>
      <c r="D104" s="1"/>
      <c r="E104" s="1"/>
      <c r="F104" s="1"/>
      <c r="G104" s="1"/>
      <c r="H104" s="1"/>
      <c r="I104" s="1"/>
      <c r="J104" s="1"/>
    </row>
    <row r="105">
      <c r="A105" s="102" t="s">
        <v>267</v>
      </c>
      <c r="B105" s="102" t="s">
        <v>348</v>
      </c>
      <c r="C105" s="103">
        <v>258.19999999999999</v>
      </c>
      <c r="D105" s="1"/>
      <c r="E105" s="1"/>
      <c r="F105" s="1"/>
      <c r="G105" s="1"/>
      <c r="H105" s="1"/>
      <c r="I105" s="1"/>
      <c r="J105" s="1"/>
    </row>
    <row r="106">
      <c r="A106" s="102" t="s">
        <v>269</v>
      </c>
      <c r="B106" s="102" t="s">
        <v>348</v>
      </c>
      <c r="C106" s="103">
        <v>382.69999999999999</v>
      </c>
      <c r="D106" s="1"/>
      <c r="E106" s="1"/>
      <c r="F106" s="1"/>
      <c r="G106" s="1"/>
      <c r="H106" s="1"/>
      <c r="I106" s="1"/>
      <c r="J106" s="1"/>
    </row>
    <row r="107">
      <c r="A107" s="102" t="s">
        <v>230</v>
      </c>
      <c r="B107" s="102" t="s">
        <v>348</v>
      </c>
      <c r="C107" s="103">
        <v>169.44</v>
      </c>
      <c r="D107" s="1"/>
      <c r="E107" s="1"/>
      <c r="F107" s="1"/>
      <c r="G107" s="1"/>
      <c r="H107" s="1"/>
      <c r="I107" s="1"/>
      <c r="J107" s="1"/>
    </row>
    <row r="108">
      <c r="A108" s="102" t="s">
        <v>270</v>
      </c>
      <c r="B108" s="102" t="s">
        <v>348</v>
      </c>
      <c r="C108" s="103">
        <v>699.65999999999997</v>
      </c>
      <c r="D108" s="1"/>
      <c r="E108" s="1"/>
      <c r="F108" s="1"/>
      <c r="G108" s="1"/>
      <c r="H108" s="1"/>
      <c r="I108" s="1"/>
      <c r="J108" s="1"/>
    </row>
    <row r="109">
      <c r="A109" s="102" t="s">
        <v>275</v>
      </c>
      <c r="B109" s="102" t="s">
        <v>348</v>
      </c>
      <c r="C109" s="103">
        <v>600.99000000000001</v>
      </c>
      <c r="D109" s="1"/>
      <c r="E109" s="1"/>
      <c r="F109" s="1"/>
      <c r="G109" s="1"/>
      <c r="H109" s="1"/>
      <c r="I109" s="1"/>
      <c r="J109" s="1"/>
    </row>
    <row r="110">
      <c r="A110" s="102" t="s">
        <v>271</v>
      </c>
      <c r="B110" s="102" t="s">
        <v>348</v>
      </c>
      <c r="C110" s="103">
        <v>208.91</v>
      </c>
      <c r="D110" s="1"/>
      <c r="E110" s="1"/>
      <c r="F110" s="1"/>
      <c r="G110" s="1"/>
      <c r="H110" s="1"/>
      <c r="I110" s="1"/>
      <c r="J110" s="1"/>
    </row>
    <row r="111">
      <c r="A111" s="102" t="s">
        <v>303</v>
      </c>
      <c r="B111" s="102" t="s">
        <v>348</v>
      </c>
      <c r="C111" s="103">
        <v>318.17000000000002</v>
      </c>
      <c r="D111" s="1"/>
      <c r="E111" s="1"/>
      <c r="F111" s="1"/>
      <c r="G111" s="1"/>
      <c r="H111" s="1"/>
      <c r="I111" s="1"/>
      <c r="J111" s="1"/>
    </row>
    <row r="112">
      <c r="A112" s="102" t="s">
        <v>304</v>
      </c>
      <c r="B112" s="102" t="s">
        <v>348</v>
      </c>
      <c r="C112" s="103">
        <v>1</v>
      </c>
      <c r="D112" s="1"/>
      <c r="E112" s="1"/>
      <c r="F112" s="1"/>
      <c r="G112" s="1"/>
      <c r="H112" s="1"/>
      <c r="I112" s="1"/>
      <c r="J112" s="1"/>
    </row>
    <row r="113">
      <c r="A113" s="102" t="s">
        <v>56</v>
      </c>
      <c r="B113" s="102" t="s">
        <v>348</v>
      </c>
      <c r="C113" s="103">
        <v>95039.860000000001</v>
      </c>
      <c r="D113" s="1"/>
      <c r="E113" s="1"/>
      <c r="F113" s="1"/>
      <c r="G113" s="1"/>
      <c r="H113" s="1"/>
      <c r="I113" s="1"/>
      <c r="J113" s="1"/>
    </row>
    <row r="114">
      <c r="A114" s="102" t="s">
        <v>112</v>
      </c>
      <c r="B114" s="102" t="s">
        <v>348</v>
      </c>
      <c r="C114" s="103">
        <v>12028.719999999999</v>
      </c>
      <c r="D114" s="1"/>
      <c r="E114" s="1"/>
      <c r="F114" s="1"/>
      <c r="G114" s="1"/>
      <c r="H114" s="1"/>
      <c r="I114" s="1"/>
      <c r="J114" s="1"/>
    </row>
    <row r="115">
      <c r="A115" s="102" t="s">
        <v>276</v>
      </c>
      <c r="B115" s="102" t="s">
        <v>348</v>
      </c>
      <c r="C115" s="103">
        <v>2327.2399999999998</v>
      </c>
      <c r="D115" s="1"/>
      <c r="E115" s="1"/>
      <c r="F115" s="1"/>
      <c r="G115" s="1"/>
      <c r="H115" s="1"/>
      <c r="I115" s="1"/>
      <c r="J115" s="1"/>
    </row>
    <row r="116">
      <c r="A116" s="102" t="s">
        <v>73</v>
      </c>
      <c r="B116" s="102" t="s">
        <v>349</v>
      </c>
      <c r="C116" s="103">
        <v>676.63999999999999</v>
      </c>
      <c r="D116" s="1"/>
      <c r="E116" s="1"/>
      <c r="F116" s="1"/>
      <c r="G116" s="1"/>
      <c r="H116" s="1"/>
      <c r="I116" s="1"/>
      <c r="J116" s="1"/>
    </row>
    <row r="117">
      <c r="A117" s="102" t="s">
        <v>220</v>
      </c>
      <c r="B117" s="102" t="s">
        <v>349</v>
      </c>
      <c r="C117" s="103">
        <v>14.300000000000001</v>
      </c>
      <c r="D117" s="1"/>
      <c r="E117" s="1"/>
      <c r="F117" s="1"/>
      <c r="G117" s="1"/>
      <c r="H117" s="1"/>
      <c r="I117" s="1"/>
      <c r="J117" s="1"/>
    </row>
    <row r="118">
      <c r="A118" s="102" t="s">
        <v>218</v>
      </c>
      <c r="B118" s="102" t="s">
        <v>349</v>
      </c>
      <c r="C118" s="103">
        <v>10171.059999999999</v>
      </c>
      <c r="D118" s="1"/>
      <c r="E118" s="1"/>
      <c r="F118" s="1"/>
      <c r="G118" s="1"/>
      <c r="H118" s="1"/>
      <c r="I118" s="1"/>
      <c r="J118" s="1"/>
    </row>
    <row r="119">
      <c r="A119" s="102" t="s">
        <v>228</v>
      </c>
      <c r="B119" s="102" t="s">
        <v>349</v>
      </c>
      <c r="C119" s="103">
        <v>16</v>
      </c>
      <c r="D119" s="1"/>
      <c r="E119" s="1"/>
      <c r="F119" s="1"/>
      <c r="G119" s="1"/>
      <c r="H119" s="1"/>
      <c r="I119" s="1"/>
      <c r="J119" s="1"/>
    </row>
    <row r="120">
      <c r="A120" s="102" t="s">
        <v>267</v>
      </c>
      <c r="B120" s="102" t="s">
        <v>349</v>
      </c>
      <c r="C120" s="103">
        <v>49.509999999999998</v>
      </c>
      <c r="D120" s="1"/>
      <c r="E120" s="1"/>
      <c r="F120" s="1"/>
      <c r="G120" s="1"/>
      <c r="H120" s="1"/>
      <c r="I120" s="1"/>
      <c r="J120" s="1"/>
    </row>
    <row r="121">
      <c r="A121" s="102" t="s">
        <v>269</v>
      </c>
      <c r="B121" s="102" t="s">
        <v>349</v>
      </c>
      <c r="C121" s="103">
        <v>132.11000000000001</v>
      </c>
      <c r="D121" s="1"/>
      <c r="E121" s="1"/>
      <c r="F121" s="1"/>
      <c r="G121" s="1"/>
      <c r="H121" s="1"/>
      <c r="I121" s="1"/>
      <c r="J121" s="1"/>
    </row>
    <row r="122">
      <c r="A122" s="102" t="s">
        <v>230</v>
      </c>
      <c r="B122" s="102" t="s">
        <v>349</v>
      </c>
      <c r="C122" s="103">
        <v>71.260000000000005</v>
      </c>
      <c r="D122" s="1"/>
      <c r="E122" s="1"/>
      <c r="F122" s="1"/>
      <c r="G122" s="1"/>
      <c r="H122" s="1"/>
      <c r="I122" s="1"/>
      <c r="J122" s="1"/>
    </row>
    <row r="123">
      <c r="A123" s="102" t="s">
        <v>270</v>
      </c>
      <c r="B123" s="102" t="s">
        <v>349</v>
      </c>
      <c r="C123" s="103">
        <v>356.24000000000001</v>
      </c>
      <c r="D123" s="1"/>
      <c r="E123" s="1"/>
      <c r="F123" s="1"/>
      <c r="G123" s="1"/>
      <c r="H123" s="1"/>
      <c r="I123" s="1"/>
      <c r="J123" s="1"/>
    </row>
    <row r="124">
      <c r="A124" s="102" t="s">
        <v>275</v>
      </c>
      <c r="B124" s="102" t="s">
        <v>349</v>
      </c>
      <c r="C124" s="103">
        <v>316.95999999999998</v>
      </c>
      <c r="D124" s="1"/>
      <c r="E124" s="1"/>
      <c r="F124" s="1"/>
      <c r="G124" s="1"/>
      <c r="H124" s="1"/>
      <c r="I124" s="1"/>
      <c r="J124" s="1"/>
    </row>
    <row r="125">
      <c r="A125" s="102" t="s">
        <v>271</v>
      </c>
      <c r="B125" s="102" t="s">
        <v>349</v>
      </c>
      <c r="C125" s="103">
        <v>97.310000000000002</v>
      </c>
      <c r="D125" s="1"/>
      <c r="E125" s="1"/>
      <c r="F125" s="1"/>
      <c r="G125" s="1"/>
      <c r="H125" s="1"/>
      <c r="I125" s="1"/>
      <c r="J125" s="1"/>
    </row>
    <row r="126">
      <c r="A126" s="102" t="s">
        <v>303</v>
      </c>
      <c r="B126" s="102" t="s">
        <v>349</v>
      </c>
      <c r="C126" s="103">
        <v>277.19</v>
      </c>
      <c r="D126" s="1"/>
      <c r="E126" s="1"/>
      <c r="F126" s="1"/>
      <c r="G126" s="1"/>
      <c r="H126" s="1"/>
      <c r="I126" s="1"/>
      <c r="J126" s="1"/>
    </row>
    <row r="127">
      <c r="A127" s="102" t="s">
        <v>110</v>
      </c>
      <c r="B127" s="102" t="s">
        <v>349</v>
      </c>
      <c r="C127" s="103">
        <v>2.9100000000000001</v>
      </c>
      <c r="D127" s="1"/>
      <c r="E127" s="1"/>
      <c r="F127" s="1"/>
      <c r="G127" s="1"/>
      <c r="H127" s="1"/>
      <c r="I127" s="1"/>
      <c r="J127" s="1"/>
    </row>
    <row r="128">
      <c r="A128" s="102" t="s">
        <v>231</v>
      </c>
      <c r="B128" s="102" t="s">
        <v>349</v>
      </c>
      <c r="C128" s="103">
        <v>30.239999999999998</v>
      </c>
      <c r="D128" s="1"/>
      <c r="E128" s="1"/>
      <c r="F128" s="1"/>
      <c r="G128" s="1"/>
      <c r="H128" s="1"/>
      <c r="I128" s="1"/>
      <c r="J128" s="1"/>
    </row>
    <row r="129">
      <c r="A129" s="102" t="s">
        <v>56</v>
      </c>
      <c r="B129" s="102" t="s">
        <v>349</v>
      </c>
      <c r="C129" s="103">
        <v>3278.9699999999998</v>
      </c>
      <c r="D129" s="1"/>
      <c r="E129" s="1"/>
      <c r="F129" s="1"/>
      <c r="G129" s="1"/>
      <c r="H129" s="1"/>
      <c r="I129" s="1"/>
      <c r="J129" s="1"/>
    </row>
    <row r="130">
      <c r="A130" s="102" t="s">
        <v>112</v>
      </c>
      <c r="B130" s="102" t="s">
        <v>349</v>
      </c>
      <c r="C130" s="103">
        <v>37274.779999999999</v>
      </c>
      <c r="D130" s="1"/>
      <c r="E130" s="1"/>
      <c r="F130" s="1"/>
      <c r="G130" s="1"/>
      <c r="H130" s="1"/>
      <c r="I130" s="1"/>
      <c r="J130" s="1"/>
    </row>
    <row r="131">
      <c r="A131" s="102" t="s">
        <v>59</v>
      </c>
      <c r="B131" s="102" t="s">
        <v>349</v>
      </c>
      <c r="C131" s="103">
        <v>1460.48</v>
      </c>
      <c r="D131" s="1"/>
      <c r="E131" s="1"/>
      <c r="F131" s="1"/>
      <c r="G131" s="1"/>
      <c r="H131" s="1"/>
      <c r="I131" s="1"/>
      <c r="J131" s="1"/>
    </row>
    <row r="132">
      <c r="A132" s="102" t="s">
        <v>298</v>
      </c>
      <c r="B132" s="102" t="s">
        <v>349</v>
      </c>
      <c r="C132" s="103">
        <v>6.9199999999999999</v>
      </c>
      <c r="D132" s="1"/>
      <c r="E132" s="1"/>
      <c r="F132" s="1"/>
      <c r="G132" s="1"/>
      <c r="H132" s="1"/>
      <c r="I132" s="1"/>
      <c r="J132" s="1"/>
    </row>
    <row r="133">
      <c r="A133" s="102" t="s">
        <v>222</v>
      </c>
      <c r="B133" s="102" t="s">
        <v>349</v>
      </c>
      <c r="C133" s="103">
        <v>96.709999999999994</v>
      </c>
      <c r="D133" s="1"/>
      <c r="E133" s="1"/>
      <c r="F133" s="1"/>
      <c r="G133" s="1"/>
      <c r="H133" s="1"/>
      <c r="I133" s="1"/>
      <c r="J133" s="1"/>
    </row>
    <row r="134">
      <c r="A134" s="102" t="s">
        <v>212</v>
      </c>
      <c r="B134" s="102" t="s">
        <v>349</v>
      </c>
      <c r="C134" s="103">
        <v>1929.0999999999999</v>
      </c>
      <c r="D134" s="1"/>
      <c r="E134" s="1"/>
      <c r="F134" s="1"/>
      <c r="G134" s="1"/>
      <c r="H134" s="1"/>
      <c r="I134" s="1"/>
      <c r="J134" s="1"/>
    </row>
    <row r="135">
      <c r="A135" s="102" t="s">
        <v>89</v>
      </c>
      <c r="B135" s="102" t="s">
        <v>349</v>
      </c>
      <c r="C135" s="103">
        <v>9076.1200000000008</v>
      </c>
      <c r="D135" s="1"/>
      <c r="E135" s="1"/>
      <c r="F135" s="1"/>
      <c r="G135" s="1"/>
      <c r="H135" s="1"/>
      <c r="I135" s="1"/>
      <c r="J135" s="1"/>
    </row>
    <row r="136">
      <c r="A136" s="102" t="s">
        <v>291</v>
      </c>
      <c r="B136" s="102" t="s">
        <v>350</v>
      </c>
      <c r="C136" s="103">
        <v>1.47</v>
      </c>
      <c r="D136" s="1"/>
      <c r="E136" s="1"/>
      <c r="F136" s="1"/>
      <c r="G136" s="1"/>
      <c r="H136" s="1"/>
      <c r="I136" s="1"/>
      <c r="J136" s="1"/>
    </row>
    <row r="137">
      <c r="A137" s="102" t="s">
        <v>73</v>
      </c>
      <c r="B137" s="102" t="s">
        <v>350</v>
      </c>
      <c r="C137" s="103">
        <v>987.79999999999995</v>
      </c>
      <c r="D137" s="1"/>
      <c r="E137" s="1"/>
      <c r="F137" s="1"/>
      <c r="G137" s="1"/>
      <c r="H137" s="1"/>
      <c r="I137" s="1"/>
      <c r="J137" s="1"/>
    </row>
    <row r="138">
      <c r="A138" s="102" t="s">
        <v>23</v>
      </c>
      <c r="B138" s="102" t="s">
        <v>350</v>
      </c>
      <c r="C138" s="103">
        <v>88.730000000000004</v>
      </c>
      <c r="D138" s="1"/>
      <c r="E138" s="1"/>
      <c r="F138" s="1"/>
      <c r="G138" s="1"/>
      <c r="H138" s="1"/>
      <c r="I138" s="1"/>
      <c r="J138" s="1"/>
    </row>
    <row r="139">
      <c r="A139" s="102" t="s">
        <v>285</v>
      </c>
      <c r="B139" s="102" t="s">
        <v>350</v>
      </c>
      <c r="C139" s="103">
        <v>1302.96</v>
      </c>
      <c r="D139" s="1"/>
      <c r="E139" s="1"/>
      <c r="F139" s="1"/>
      <c r="G139" s="1"/>
      <c r="H139" s="1"/>
      <c r="I139" s="1"/>
      <c r="J139" s="1"/>
    </row>
    <row r="140">
      <c r="A140" s="102" t="s">
        <v>351</v>
      </c>
      <c r="B140" s="102" t="s">
        <v>350</v>
      </c>
      <c r="C140" s="103">
        <v>-3.0299999999999998</v>
      </c>
      <c r="D140" s="1"/>
      <c r="E140" s="1"/>
      <c r="F140" s="1"/>
      <c r="G140" s="1"/>
      <c r="H140" s="1"/>
      <c r="I140" s="1"/>
      <c r="J140" s="1"/>
    </row>
    <row r="141">
      <c r="A141" s="102" t="s">
        <v>287</v>
      </c>
      <c r="B141" s="102" t="s">
        <v>350</v>
      </c>
      <c r="C141" s="103">
        <v>-6</v>
      </c>
      <c r="D141" s="1"/>
      <c r="E141" s="1"/>
      <c r="F141" s="1"/>
      <c r="G141" s="1"/>
      <c r="H141" s="1"/>
      <c r="I141" s="1"/>
      <c r="J141" s="1"/>
    </row>
    <row r="142">
      <c r="A142" s="102" t="s">
        <v>293</v>
      </c>
      <c r="B142" s="102" t="s">
        <v>350</v>
      </c>
      <c r="C142" s="103">
        <v>0</v>
      </c>
      <c r="D142" s="1"/>
      <c r="E142" s="1"/>
      <c r="F142" s="1"/>
      <c r="G142" s="1"/>
      <c r="H142" s="1"/>
      <c r="I142" s="1"/>
      <c r="J142" s="1"/>
    </row>
    <row r="143">
      <c r="A143" s="102" t="s">
        <v>252</v>
      </c>
      <c r="B143" s="102" t="s">
        <v>350</v>
      </c>
      <c r="C143" s="103">
        <v>-611.99000000000001</v>
      </c>
      <c r="D143" s="1"/>
      <c r="E143" s="1"/>
      <c r="F143" s="1"/>
      <c r="G143" s="1"/>
      <c r="H143" s="1"/>
      <c r="I143" s="1"/>
      <c r="J143" s="1"/>
    </row>
    <row r="144">
      <c r="A144" s="102" t="s">
        <v>218</v>
      </c>
      <c r="B144" s="102" t="s">
        <v>350</v>
      </c>
      <c r="C144" s="103">
        <v>45.200000000000003</v>
      </c>
      <c r="D144" s="1"/>
      <c r="E144" s="1"/>
      <c r="F144" s="1"/>
      <c r="G144" s="1"/>
      <c r="H144" s="1"/>
      <c r="I144" s="1"/>
      <c r="J144" s="1"/>
    </row>
    <row r="145">
      <c r="A145" s="102" t="s">
        <v>229</v>
      </c>
      <c r="B145" s="102" t="s">
        <v>350</v>
      </c>
      <c r="C145" s="103">
        <v>41.530000000000001</v>
      </c>
      <c r="D145" s="1"/>
      <c r="E145" s="1"/>
      <c r="F145" s="1"/>
      <c r="G145" s="1"/>
      <c r="H145" s="1"/>
      <c r="I145" s="1"/>
      <c r="J145" s="1"/>
    </row>
    <row r="146">
      <c r="A146" s="102" t="s">
        <v>303</v>
      </c>
      <c r="B146" s="102" t="s">
        <v>350</v>
      </c>
      <c r="C146" s="103">
        <v>18.84</v>
      </c>
      <c r="D146" s="1"/>
      <c r="E146" s="1"/>
      <c r="F146" s="1"/>
      <c r="G146" s="1"/>
      <c r="H146" s="1"/>
      <c r="I146" s="1"/>
      <c r="J146" s="1"/>
    </row>
    <row r="147">
      <c r="A147" s="102" t="s">
        <v>56</v>
      </c>
      <c r="B147" s="102" t="s">
        <v>350</v>
      </c>
      <c r="C147" s="103">
        <v>94.209999999999994</v>
      </c>
      <c r="D147" s="1"/>
      <c r="E147" s="1"/>
      <c r="F147" s="1"/>
      <c r="G147" s="1"/>
      <c r="H147" s="1"/>
      <c r="I147" s="1"/>
      <c r="J147" s="1"/>
    </row>
    <row r="148">
      <c r="A148" s="102" t="s">
        <v>112</v>
      </c>
      <c r="B148" s="102" t="s">
        <v>350</v>
      </c>
      <c r="C148" s="103">
        <v>5.9699999999999998</v>
      </c>
      <c r="D148" s="1"/>
      <c r="E148" s="1"/>
      <c r="F148" s="1"/>
      <c r="G148" s="1"/>
      <c r="H148" s="1"/>
      <c r="I148" s="1"/>
      <c r="J148" s="1"/>
    </row>
    <row r="149">
      <c r="A149" s="102" t="s">
        <v>276</v>
      </c>
      <c r="B149" s="102" t="s">
        <v>350</v>
      </c>
      <c r="C149" s="103">
        <v>66.840000000000003</v>
      </c>
      <c r="D149" s="1"/>
      <c r="E149" s="1"/>
      <c r="F149" s="1"/>
      <c r="G149" s="1"/>
      <c r="H149" s="1"/>
      <c r="I149" s="1"/>
      <c r="J149" s="1"/>
    </row>
    <row r="150">
      <c r="A150" s="102" t="s">
        <v>232</v>
      </c>
      <c r="B150" s="102" t="s">
        <v>350</v>
      </c>
      <c r="C150" s="103">
        <v>58.600000000000001</v>
      </c>
      <c r="D150" s="1"/>
      <c r="E150" s="1"/>
      <c r="F150" s="1"/>
      <c r="G150" s="1"/>
      <c r="H150" s="1"/>
      <c r="I150" s="1"/>
      <c r="J150" s="1"/>
    </row>
    <row r="151">
      <c r="A151" s="102" t="s">
        <v>212</v>
      </c>
      <c r="B151" s="102" t="s">
        <v>350</v>
      </c>
      <c r="C151" s="103">
        <v>153.08000000000001</v>
      </c>
      <c r="D151" s="1"/>
      <c r="E151" s="1"/>
      <c r="F151" s="1"/>
      <c r="G151" s="1"/>
      <c r="H151" s="1"/>
      <c r="I151" s="1"/>
      <c r="J151" s="1"/>
    </row>
    <row r="152">
      <c r="A152" s="102" t="s">
        <v>89</v>
      </c>
      <c r="B152" s="102" t="s">
        <v>350</v>
      </c>
      <c r="C152" s="103">
        <v>1734.73</v>
      </c>
      <c r="D152" s="1"/>
      <c r="E152" s="1"/>
      <c r="F152" s="1"/>
      <c r="G152" s="1"/>
      <c r="H152" s="1"/>
      <c r="I152" s="1"/>
      <c r="J152" s="1"/>
    </row>
    <row r="153">
      <c r="A153" s="102" t="s">
        <v>215</v>
      </c>
      <c r="B153" s="102" t="s">
        <v>352</v>
      </c>
      <c r="C153" s="103">
        <v>2555.4299999999998</v>
      </c>
      <c r="D153" s="1"/>
      <c r="E153" s="1"/>
      <c r="F153" s="1"/>
      <c r="G153" s="1"/>
      <c r="H153" s="1"/>
      <c r="I153" s="1"/>
      <c r="J153" s="1"/>
    </row>
    <row r="154">
      <c r="A154" s="102" t="s">
        <v>291</v>
      </c>
      <c r="B154" s="102" t="s">
        <v>352</v>
      </c>
      <c r="C154" s="103">
        <v>458.36000000000001</v>
      </c>
      <c r="D154" s="1"/>
      <c r="E154" s="1"/>
      <c r="F154" s="1"/>
      <c r="G154" s="1"/>
      <c r="H154" s="1"/>
      <c r="I154" s="1"/>
      <c r="J154" s="1"/>
    </row>
    <row r="155">
      <c r="A155" s="102" t="s">
        <v>293</v>
      </c>
      <c r="B155" s="102" t="s">
        <v>352</v>
      </c>
      <c r="C155" s="103">
        <v>993.34000000000003</v>
      </c>
      <c r="D155" s="1"/>
      <c r="E155" s="1"/>
      <c r="F155" s="1"/>
      <c r="G155" s="1"/>
      <c r="H155" s="1"/>
      <c r="I155" s="1"/>
      <c r="J155" s="1"/>
    </row>
    <row r="156">
      <c r="A156" s="102" t="s">
        <v>218</v>
      </c>
      <c r="B156" s="102" t="s">
        <v>352</v>
      </c>
      <c r="C156" s="103">
        <v>-35.200000000000003</v>
      </c>
      <c r="D156" s="1"/>
      <c r="E156" s="1"/>
      <c r="F156" s="1"/>
      <c r="G156" s="1"/>
      <c r="H156" s="1"/>
      <c r="I156" s="1"/>
      <c r="J156" s="1"/>
    </row>
    <row r="157">
      <c r="A157" s="102" t="s">
        <v>56</v>
      </c>
      <c r="B157" s="102" t="s">
        <v>352</v>
      </c>
      <c r="C157" s="103">
        <v>258.55000000000001</v>
      </c>
      <c r="D157" s="1"/>
      <c r="E157" s="1"/>
      <c r="F157" s="1"/>
      <c r="G157" s="1"/>
      <c r="H157" s="1"/>
      <c r="I157" s="1"/>
      <c r="J157" s="1"/>
    </row>
    <row r="158">
      <c r="A158" s="102" t="s">
        <v>294</v>
      </c>
      <c r="B158" s="102" t="s">
        <v>353</v>
      </c>
      <c r="C158" s="103">
        <v>20.710000000000001</v>
      </c>
      <c r="D158" s="1"/>
      <c r="E158" s="1"/>
      <c r="F158" s="1"/>
      <c r="G158" s="1"/>
      <c r="H158" s="1"/>
      <c r="I158" s="1"/>
      <c r="J158" s="1"/>
    </row>
    <row r="159">
      <c r="A159" s="102" t="s">
        <v>269</v>
      </c>
      <c r="B159" s="102" t="s">
        <v>353</v>
      </c>
      <c r="C159" s="103">
        <v>-5</v>
      </c>
      <c r="D159" s="1"/>
      <c r="E159" s="1"/>
      <c r="F159" s="1"/>
      <c r="G159" s="1"/>
      <c r="H159" s="1"/>
      <c r="I159" s="1"/>
      <c r="J159" s="1"/>
    </row>
    <row r="160">
      <c r="A160" s="102" t="s">
        <v>230</v>
      </c>
      <c r="B160" s="102" t="s">
        <v>353</v>
      </c>
      <c r="C160" s="103">
        <v>2.6299999999999999</v>
      </c>
      <c r="D160" s="1"/>
      <c r="E160" s="1"/>
      <c r="F160" s="1"/>
      <c r="G160" s="1"/>
      <c r="H160" s="1"/>
      <c r="I160" s="1"/>
      <c r="J160" s="1"/>
    </row>
    <row r="161">
      <c r="A161" s="102" t="s">
        <v>275</v>
      </c>
      <c r="B161" s="102" t="s">
        <v>353</v>
      </c>
      <c r="C161" s="103">
        <v>-10.07</v>
      </c>
      <c r="D161" s="1"/>
      <c r="E161" s="1"/>
      <c r="F161" s="1"/>
      <c r="G161" s="1"/>
      <c r="H161" s="1"/>
      <c r="I161" s="1"/>
      <c r="J161" s="1"/>
    </row>
    <row r="162">
      <c r="A162" s="102" t="s">
        <v>271</v>
      </c>
      <c r="B162" s="102" t="s">
        <v>353</v>
      </c>
      <c r="C162" s="103">
        <v>1.04</v>
      </c>
      <c r="D162" s="1"/>
      <c r="E162" s="1"/>
      <c r="F162" s="1"/>
      <c r="G162" s="1"/>
      <c r="H162" s="1"/>
      <c r="I162" s="1"/>
      <c r="J162" s="1"/>
    </row>
    <row r="163">
      <c r="A163" s="102" t="s">
        <v>56</v>
      </c>
      <c r="B163" s="102" t="s">
        <v>353</v>
      </c>
      <c r="C163" s="103">
        <v>99.230000000000004</v>
      </c>
      <c r="D163" s="1"/>
      <c r="E163" s="1"/>
      <c r="F163" s="1"/>
      <c r="G163" s="1"/>
      <c r="H163" s="1"/>
      <c r="I163" s="1"/>
      <c r="J163" s="1"/>
    </row>
    <row r="164">
      <c r="A164" s="102" t="s">
        <v>112</v>
      </c>
      <c r="B164" s="102" t="s">
        <v>353</v>
      </c>
      <c r="C164" s="103">
        <v>-270.48000000000002</v>
      </c>
      <c r="D164" s="1"/>
      <c r="E164" s="1"/>
      <c r="F164" s="1"/>
      <c r="G164" s="1"/>
      <c r="H164" s="1"/>
      <c r="I164" s="1"/>
      <c r="J164" s="1"/>
    </row>
    <row r="165">
      <c r="A165" s="102" t="s">
        <v>222</v>
      </c>
      <c r="B165" s="102" t="s">
        <v>353</v>
      </c>
      <c r="C165" s="103">
        <v>-1</v>
      </c>
      <c r="D165" s="1"/>
      <c r="E165" s="1"/>
      <c r="F165" s="1"/>
      <c r="G165" s="1"/>
      <c r="H165" s="1"/>
      <c r="I165" s="1"/>
      <c r="J165" s="1"/>
    </row>
    <row r="166">
      <c r="A166" s="102" t="s">
        <v>212</v>
      </c>
      <c r="B166" s="102" t="s">
        <v>353</v>
      </c>
      <c r="C166" s="103">
        <v>-0.33000000000000002</v>
      </c>
      <c r="D166" s="1"/>
      <c r="E166" s="1"/>
      <c r="F166" s="1"/>
      <c r="G166" s="1"/>
      <c r="H166" s="1"/>
      <c r="I166" s="1"/>
      <c r="J166" s="1"/>
    </row>
    <row r="167">
      <c r="A167" s="102" t="s">
        <v>89</v>
      </c>
      <c r="B167" s="102" t="s">
        <v>353</v>
      </c>
      <c r="C167" s="103">
        <v>28.390000000000001</v>
      </c>
      <c r="D167" s="1"/>
      <c r="E167" s="1"/>
      <c r="F167" s="1"/>
      <c r="G167" s="1"/>
      <c r="H167" s="1"/>
      <c r="I167" s="1"/>
      <c r="J167" s="1"/>
    </row>
    <row r="168">
      <c r="A168" s="102" t="s">
        <v>73</v>
      </c>
      <c r="B168" s="102" t="s">
        <v>354</v>
      </c>
      <c r="C168" s="103">
        <v>2537.3899999999999</v>
      </c>
      <c r="D168" s="1"/>
      <c r="E168" s="1"/>
      <c r="F168" s="1"/>
      <c r="G168" s="1"/>
      <c r="H168" s="1"/>
      <c r="I168" s="1"/>
      <c r="J168" s="1"/>
    </row>
    <row r="169">
      <c r="A169" s="102" t="s">
        <v>218</v>
      </c>
      <c r="B169" s="102" t="s">
        <v>354</v>
      </c>
      <c r="C169" s="103">
        <v>42298.169999999998</v>
      </c>
      <c r="D169" s="1"/>
      <c r="E169" s="1"/>
      <c r="F169" s="1"/>
      <c r="G169" s="1"/>
      <c r="H169" s="1"/>
      <c r="I169" s="1"/>
      <c r="J169" s="1"/>
    </row>
    <row r="170">
      <c r="A170" s="102" t="s">
        <v>230</v>
      </c>
      <c r="B170" s="102" t="s">
        <v>354</v>
      </c>
      <c r="C170" s="103">
        <v>6.4500000000000002</v>
      </c>
      <c r="D170" s="1"/>
      <c r="E170" s="1"/>
      <c r="F170" s="1"/>
      <c r="G170" s="1"/>
      <c r="H170" s="1"/>
      <c r="I170" s="1"/>
      <c r="J170" s="1"/>
    </row>
    <row r="171">
      <c r="A171" s="102" t="s">
        <v>275</v>
      </c>
      <c r="B171" s="102" t="s">
        <v>354</v>
      </c>
      <c r="C171" s="103">
        <v>3.8599999999999999</v>
      </c>
      <c r="D171" s="1"/>
      <c r="E171" s="1"/>
      <c r="F171" s="1"/>
      <c r="G171" s="1"/>
      <c r="H171" s="1"/>
      <c r="I171" s="1"/>
      <c r="J171" s="1"/>
    </row>
    <row r="172">
      <c r="A172" s="102" t="s">
        <v>303</v>
      </c>
      <c r="B172" s="102" t="s">
        <v>354</v>
      </c>
      <c r="C172" s="103">
        <v>28.149999999999999</v>
      </c>
      <c r="D172" s="1"/>
      <c r="E172" s="1"/>
      <c r="F172" s="1"/>
      <c r="G172" s="1"/>
      <c r="H172" s="1"/>
      <c r="I172" s="1"/>
      <c r="J172" s="1"/>
    </row>
    <row r="173">
      <c r="A173" s="102" t="s">
        <v>110</v>
      </c>
      <c r="B173" s="102" t="s">
        <v>354</v>
      </c>
      <c r="C173" s="103">
        <v>1593.26</v>
      </c>
      <c r="D173" s="1"/>
      <c r="E173" s="1"/>
      <c r="F173" s="1"/>
      <c r="G173" s="1"/>
      <c r="H173" s="1"/>
      <c r="I173" s="1"/>
      <c r="J173" s="1"/>
    </row>
    <row r="174">
      <c r="A174" s="102" t="s">
        <v>298</v>
      </c>
      <c r="B174" s="102" t="s">
        <v>354</v>
      </c>
      <c r="C174" s="103">
        <v>8.1999999999999993</v>
      </c>
      <c r="D174" s="1"/>
      <c r="E174" s="1"/>
      <c r="F174" s="1"/>
      <c r="G174" s="1"/>
      <c r="H174" s="1"/>
      <c r="I174" s="1"/>
      <c r="J174" s="1"/>
    </row>
    <row r="175">
      <c r="A175" s="102" t="s">
        <v>89</v>
      </c>
      <c r="B175" s="102" t="s">
        <v>354</v>
      </c>
      <c r="C175" s="103">
        <v>44765.260000000002</v>
      </c>
      <c r="D175" s="1"/>
      <c r="E175" s="1"/>
      <c r="F175" s="1"/>
      <c r="G175" s="1"/>
      <c r="H175" s="1"/>
      <c r="I175" s="1"/>
      <c r="J175" s="1"/>
    </row>
    <row r="176">
      <c r="A176" s="102" t="s">
        <v>269</v>
      </c>
      <c r="B176" s="102" t="s">
        <v>355</v>
      </c>
      <c r="C176" s="103">
        <v>73</v>
      </c>
      <c r="D176" s="1"/>
      <c r="E176" s="1"/>
      <c r="F176" s="1"/>
      <c r="G176" s="1"/>
      <c r="H176" s="1"/>
      <c r="I176" s="1"/>
      <c r="J176" s="1"/>
    </row>
    <row r="177">
      <c r="A177" s="102" t="s">
        <v>303</v>
      </c>
      <c r="B177" s="102" t="s">
        <v>355</v>
      </c>
      <c r="C177" s="103">
        <v>85</v>
      </c>
      <c r="D177" s="1"/>
      <c r="E177" s="1"/>
      <c r="F177" s="1"/>
      <c r="G177" s="1"/>
      <c r="H177" s="1"/>
      <c r="I177" s="1"/>
      <c r="J177" s="1"/>
    </row>
    <row r="178">
      <c r="A178" s="102" t="s">
        <v>304</v>
      </c>
      <c r="B178" s="102" t="s">
        <v>355</v>
      </c>
      <c r="C178" s="103">
        <v>118.25</v>
      </c>
      <c r="D178" s="1"/>
      <c r="E178" s="1"/>
      <c r="F178" s="1"/>
      <c r="G178" s="1"/>
      <c r="H178" s="1"/>
      <c r="I178" s="1"/>
      <c r="J178" s="1"/>
    </row>
    <row r="179">
      <c r="A179" s="102" t="s">
        <v>56</v>
      </c>
      <c r="B179" s="102" t="s">
        <v>355</v>
      </c>
      <c r="C179" s="103">
        <v>320.31999999999999</v>
      </c>
      <c r="D179" s="1"/>
      <c r="E179" s="1"/>
      <c r="F179" s="1"/>
      <c r="G179" s="1"/>
      <c r="H179" s="1"/>
      <c r="I179" s="1"/>
      <c r="J179" s="1"/>
    </row>
    <row r="180">
      <c r="A180" s="102" t="s">
        <v>294</v>
      </c>
      <c r="B180" s="102" t="s">
        <v>356</v>
      </c>
      <c r="C180" s="103">
        <v>289250.79999999999</v>
      </c>
      <c r="D180" s="1"/>
      <c r="E180" s="1"/>
      <c r="F180" s="1"/>
      <c r="G180" s="1"/>
      <c r="H180" s="1"/>
      <c r="I180" s="1"/>
      <c r="J180" s="1"/>
    </row>
    <row r="181">
      <c r="A181" s="102" t="s">
        <v>218</v>
      </c>
      <c r="B181" s="102" t="s">
        <v>357</v>
      </c>
      <c r="C181" s="103">
        <v>23565.830000000002</v>
      </c>
      <c r="D181" s="1"/>
      <c r="E181" s="1"/>
      <c r="F181" s="1"/>
      <c r="G181" s="1"/>
      <c r="H181" s="1"/>
      <c r="I181" s="1"/>
      <c r="J181" s="1"/>
    </row>
    <row r="182">
      <c r="A182" s="102" t="s">
        <v>228</v>
      </c>
      <c r="B182" s="102" t="s">
        <v>357</v>
      </c>
      <c r="C182" s="103">
        <v>94259.300000000003</v>
      </c>
      <c r="D182" s="1"/>
      <c r="E182" s="1"/>
      <c r="F182" s="1"/>
      <c r="G182" s="1"/>
      <c r="H182" s="1"/>
      <c r="I182" s="1"/>
      <c r="J182" s="1"/>
    </row>
    <row r="183">
      <c r="A183" s="102" t="s">
        <v>229</v>
      </c>
      <c r="B183" s="102" t="s">
        <v>357</v>
      </c>
      <c r="C183" s="103">
        <v>345273.98999999999</v>
      </c>
      <c r="D183" s="1"/>
      <c r="E183" s="1"/>
      <c r="F183" s="1"/>
      <c r="G183" s="1"/>
      <c r="H183" s="1"/>
      <c r="I183" s="1"/>
      <c r="J183" s="1"/>
    </row>
    <row r="184">
      <c r="A184" s="102" t="s">
        <v>269</v>
      </c>
      <c r="B184" s="102" t="s">
        <v>357</v>
      </c>
      <c r="C184" s="103">
        <v>1074.0899999999999</v>
      </c>
      <c r="D184" s="1"/>
      <c r="E184" s="1"/>
      <c r="F184" s="1"/>
      <c r="G184" s="1"/>
      <c r="H184" s="1"/>
      <c r="I184" s="1"/>
      <c r="J184" s="1"/>
    </row>
    <row r="185">
      <c r="A185" s="102" t="s">
        <v>110</v>
      </c>
      <c r="B185" s="102" t="s">
        <v>357</v>
      </c>
      <c r="C185" s="103">
        <v>51768.089999999997</v>
      </c>
      <c r="D185" s="1"/>
      <c r="E185" s="1"/>
      <c r="F185" s="1"/>
      <c r="G185" s="1"/>
      <c r="H185" s="1"/>
      <c r="I185" s="1"/>
      <c r="J185" s="1"/>
    </row>
    <row r="186">
      <c r="A186" s="102" t="s">
        <v>231</v>
      </c>
      <c r="B186" s="102" t="s">
        <v>357</v>
      </c>
      <c r="C186" s="103">
        <v>944002.66000000003</v>
      </c>
      <c r="D186" s="1"/>
      <c r="E186" s="1"/>
      <c r="F186" s="1"/>
      <c r="G186" s="1"/>
      <c r="H186" s="1"/>
      <c r="I186" s="1"/>
      <c r="J186" s="1"/>
    </row>
    <row r="187">
      <c r="A187" s="102" t="s">
        <v>56</v>
      </c>
      <c r="B187" s="102" t="s">
        <v>357</v>
      </c>
      <c r="C187" s="103">
        <v>1117070.1299999999</v>
      </c>
      <c r="D187" s="1"/>
      <c r="E187" s="1"/>
      <c r="F187" s="1"/>
      <c r="G187" s="1"/>
      <c r="H187" s="1"/>
      <c r="I187" s="1"/>
      <c r="J187" s="1"/>
    </row>
    <row r="188">
      <c r="A188" s="102" t="s">
        <v>112</v>
      </c>
      <c r="B188" s="102" t="s">
        <v>357</v>
      </c>
      <c r="C188" s="103">
        <v>968010.10999999999</v>
      </c>
      <c r="D188" s="1"/>
      <c r="E188" s="1"/>
      <c r="F188" s="1"/>
      <c r="G188" s="1"/>
      <c r="H188" s="1"/>
      <c r="I188" s="1"/>
      <c r="J188" s="1"/>
    </row>
    <row r="189">
      <c r="A189" s="102" t="s">
        <v>305</v>
      </c>
      <c r="B189" s="102" t="s">
        <v>357</v>
      </c>
      <c r="C189" s="103">
        <v>52285.440000000002</v>
      </c>
      <c r="D189" s="1"/>
      <c r="E189" s="1"/>
      <c r="F189" s="1"/>
      <c r="G189" s="1"/>
      <c r="H189" s="1"/>
      <c r="I189" s="1"/>
      <c r="J189" s="1"/>
    </row>
    <row r="190">
      <c r="A190" s="102" t="s">
        <v>298</v>
      </c>
      <c r="B190" s="102" t="s">
        <v>357</v>
      </c>
      <c r="C190" s="103">
        <v>1447.9000000000001</v>
      </c>
      <c r="D190" s="1"/>
      <c r="E190" s="1"/>
      <c r="F190" s="1"/>
      <c r="G190" s="1"/>
      <c r="H190" s="1"/>
      <c r="I190" s="1"/>
      <c r="J190" s="1"/>
    </row>
    <row r="191">
      <c r="A191" s="102" t="s">
        <v>329</v>
      </c>
      <c r="B191" s="102" t="s">
        <v>357</v>
      </c>
      <c r="C191" s="103">
        <v>17493.080000000002</v>
      </c>
      <c r="D191" s="1"/>
      <c r="E191" s="1"/>
      <c r="F191" s="1"/>
      <c r="G191" s="1"/>
      <c r="H191" s="1"/>
      <c r="I191" s="1"/>
      <c r="J191" s="1"/>
    </row>
    <row r="192">
      <c r="A192" s="102" t="s">
        <v>212</v>
      </c>
      <c r="B192" s="102" t="s">
        <v>357</v>
      </c>
      <c r="C192" s="103">
        <v>105617.66</v>
      </c>
      <c r="D192" s="40">
        <f>SUM(C181:C192)</f>
        <v>3721868.2799999998</v>
      </c>
      <c r="E192" s="1"/>
      <c r="F192" s="1"/>
      <c r="G192" s="1"/>
      <c r="H192" s="1"/>
      <c r="I192" s="1"/>
      <c r="J192" s="1"/>
    </row>
    <row r="193">
      <c r="A193" s="102" t="s">
        <v>358</v>
      </c>
      <c r="B193" s="102" t="s">
        <v>359</v>
      </c>
      <c r="C193" s="103">
        <v>36691.459999999999</v>
      </c>
      <c r="D193" s="1"/>
      <c r="E193" s="1"/>
      <c r="F193" s="1"/>
      <c r="G193" s="1"/>
      <c r="H193" s="1"/>
      <c r="I193" s="1"/>
      <c r="J193" s="1"/>
    </row>
    <row r="194">
      <c r="A194" s="102" t="s">
        <v>218</v>
      </c>
      <c r="B194" s="102" t="s">
        <v>359</v>
      </c>
      <c r="C194" s="103">
        <v>30041.599999999999</v>
      </c>
      <c r="D194" s="1"/>
      <c r="E194" s="1"/>
      <c r="F194" s="1"/>
      <c r="G194" s="1"/>
      <c r="H194" s="1"/>
      <c r="I194" s="1"/>
      <c r="J194" s="1"/>
    </row>
    <row r="195">
      <c r="A195" s="102" t="s">
        <v>229</v>
      </c>
      <c r="B195" s="102" t="s">
        <v>359</v>
      </c>
      <c r="C195" s="103">
        <v>9275094.2100000009</v>
      </c>
      <c r="D195" s="1"/>
      <c r="E195" s="1"/>
      <c r="F195" s="1"/>
      <c r="G195" s="1"/>
      <c r="H195" s="1"/>
      <c r="I195" s="1"/>
      <c r="J195" s="1"/>
    </row>
    <row r="196">
      <c r="A196" s="102" t="s">
        <v>267</v>
      </c>
      <c r="B196" s="102" t="s">
        <v>359</v>
      </c>
      <c r="C196" s="103">
        <v>1842.8399999999999</v>
      </c>
      <c r="D196" s="1"/>
      <c r="E196" s="1"/>
      <c r="F196" s="1"/>
      <c r="G196" s="1"/>
      <c r="H196" s="1"/>
      <c r="I196" s="1"/>
      <c r="J196" s="1"/>
    </row>
    <row r="197">
      <c r="A197" s="102" t="s">
        <v>269</v>
      </c>
      <c r="B197" s="102" t="s">
        <v>359</v>
      </c>
      <c r="C197" s="103">
        <v>6789.5100000000002</v>
      </c>
      <c r="D197" s="1"/>
      <c r="E197" s="1"/>
      <c r="F197" s="1"/>
      <c r="G197" s="1"/>
      <c r="H197" s="1"/>
      <c r="I197" s="1"/>
      <c r="J197" s="1"/>
    </row>
    <row r="198">
      <c r="A198" s="102" t="s">
        <v>230</v>
      </c>
      <c r="B198" s="102" t="s">
        <v>359</v>
      </c>
      <c r="C198" s="103">
        <v>6685.4700000000003</v>
      </c>
      <c r="D198" s="1"/>
      <c r="E198" s="1"/>
      <c r="F198" s="1"/>
      <c r="G198" s="1"/>
      <c r="H198" s="1"/>
      <c r="I198" s="1"/>
      <c r="J198" s="1"/>
    </row>
    <row r="199">
      <c r="A199" s="102" t="s">
        <v>270</v>
      </c>
      <c r="B199" s="102" t="s">
        <v>359</v>
      </c>
      <c r="C199" s="103">
        <v>5657.3100000000004</v>
      </c>
      <c r="D199" s="1"/>
      <c r="E199" s="1"/>
      <c r="F199" s="1"/>
      <c r="G199" s="1"/>
      <c r="H199" s="1"/>
      <c r="I199" s="1"/>
      <c r="J199" s="1"/>
    </row>
    <row r="200">
      <c r="A200" s="102" t="s">
        <v>275</v>
      </c>
      <c r="B200" s="102" t="s">
        <v>359</v>
      </c>
      <c r="C200" s="103">
        <v>5719.6800000000003</v>
      </c>
      <c r="D200" s="1"/>
      <c r="E200" s="1"/>
      <c r="F200" s="1"/>
      <c r="G200" s="1"/>
      <c r="H200" s="1"/>
      <c r="I200" s="1"/>
      <c r="J200" s="1"/>
    </row>
    <row r="201">
      <c r="A201" s="102" t="s">
        <v>271</v>
      </c>
      <c r="B201" s="102" t="s">
        <v>359</v>
      </c>
      <c r="C201" s="103">
        <v>5331.0600000000004</v>
      </c>
      <c r="D201" s="1"/>
      <c r="E201" s="1"/>
      <c r="F201" s="1"/>
      <c r="G201" s="1"/>
      <c r="H201" s="1"/>
      <c r="I201" s="1"/>
      <c r="J201" s="1"/>
    </row>
    <row r="202">
      <c r="A202" s="102" t="s">
        <v>303</v>
      </c>
      <c r="B202" s="102" t="s">
        <v>359</v>
      </c>
      <c r="C202" s="103">
        <v>4575.0600000000004</v>
      </c>
      <c r="D202" s="1"/>
      <c r="E202" s="1"/>
      <c r="F202" s="1"/>
      <c r="G202" s="1"/>
      <c r="H202" s="1"/>
      <c r="I202" s="1"/>
      <c r="J202" s="1"/>
    </row>
    <row r="203">
      <c r="A203" s="102" t="s">
        <v>304</v>
      </c>
      <c r="B203" s="102" t="s">
        <v>359</v>
      </c>
      <c r="C203" s="103">
        <v>552.14999999999998</v>
      </c>
      <c r="D203" s="1"/>
      <c r="E203" s="1"/>
      <c r="F203" s="1"/>
      <c r="G203" s="1"/>
      <c r="H203" s="1"/>
      <c r="I203" s="1"/>
      <c r="J203" s="1"/>
    </row>
    <row r="204">
      <c r="A204" s="102" t="s">
        <v>112</v>
      </c>
      <c r="B204" s="102" t="s">
        <v>359</v>
      </c>
      <c r="C204" s="103">
        <v>49.200000000000003</v>
      </c>
      <c r="D204" s="1"/>
      <c r="E204" s="1"/>
      <c r="F204" s="1"/>
      <c r="G204" s="1"/>
      <c r="H204" s="1"/>
      <c r="I204" s="1"/>
      <c r="J204" s="1"/>
    </row>
    <row r="205">
      <c r="A205" s="102" t="s">
        <v>276</v>
      </c>
      <c r="B205" s="102" t="s">
        <v>359</v>
      </c>
      <c r="C205" s="103">
        <v>15057.299999999999</v>
      </c>
      <c r="D205" s="1"/>
      <c r="E205" s="1"/>
      <c r="F205" s="1"/>
      <c r="G205" s="1"/>
      <c r="H205" s="1"/>
      <c r="I205" s="1"/>
      <c r="J205" s="1"/>
    </row>
    <row r="206">
      <c r="A206" s="102" t="s">
        <v>305</v>
      </c>
      <c r="B206" s="102" t="s">
        <v>359</v>
      </c>
      <c r="C206" s="103">
        <v>173469.62</v>
      </c>
      <c r="D206" s="1"/>
      <c r="E206" s="1"/>
      <c r="F206" s="1"/>
      <c r="G206" s="1"/>
      <c r="H206" s="1"/>
      <c r="I206" s="1"/>
      <c r="J206" s="1"/>
    </row>
    <row r="207">
      <c r="A207" s="102" t="s">
        <v>298</v>
      </c>
      <c r="B207" s="102" t="s">
        <v>359</v>
      </c>
      <c r="C207" s="103">
        <v>202.00999999999999</v>
      </c>
      <c r="D207" s="1"/>
      <c r="E207" s="1"/>
      <c r="F207" s="1"/>
      <c r="G207" s="1"/>
      <c r="H207" s="1"/>
      <c r="I207" s="1"/>
      <c r="J207" s="1"/>
    </row>
    <row r="208">
      <c r="A208" s="102" t="s">
        <v>329</v>
      </c>
      <c r="B208" s="102" t="s">
        <v>359</v>
      </c>
      <c r="C208" s="103">
        <v>351.19999999999999</v>
      </c>
      <c r="D208" s="1"/>
      <c r="E208" s="1"/>
      <c r="F208" s="1"/>
      <c r="G208" s="1"/>
      <c r="H208" s="1"/>
      <c r="I208" s="1"/>
      <c r="J208" s="1"/>
    </row>
    <row r="209">
      <c r="A209" s="102" t="s">
        <v>212</v>
      </c>
      <c r="B209" s="102" t="s">
        <v>359</v>
      </c>
      <c r="C209" s="103">
        <v>446649.28999999998</v>
      </c>
      <c r="D209" s="40">
        <f>SUM(C193:C209)</f>
        <v>10014758.970000001</v>
      </c>
      <c r="E209" s="1"/>
      <c r="F209" s="1"/>
      <c r="G209" s="1"/>
      <c r="H209" s="1"/>
      <c r="I209" s="1"/>
      <c r="J209" s="1"/>
    </row>
    <row r="210">
      <c r="A210" s="102" t="s">
        <v>229</v>
      </c>
      <c r="B210" s="102" t="s">
        <v>360</v>
      </c>
      <c r="C210" s="103">
        <v>928393.05000000005</v>
      </c>
      <c r="D210" s="1"/>
      <c r="E210" s="1"/>
      <c r="F210" s="1"/>
      <c r="G210" s="1"/>
      <c r="H210" s="1"/>
      <c r="I210" s="1"/>
      <c r="J210" s="1"/>
    </row>
    <row r="211">
      <c r="A211" s="102" t="s">
        <v>267</v>
      </c>
      <c r="B211" s="102" t="s">
        <v>360</v>
      </c>
      <c r="C211" s="103">
        <v>30</v>
      </c>
      <c r="D211" s="1"/>
      <c r="E211" s="1"/>
      <c r="F211" s="1"/>
      <c r="G211" s="1"/>
      <c r="H211" s="1"/>
      <c r="I211" s="1"/>
      <c r="J211" s="1"/>
    </row>
    <row r="212">
      <c r="A212" s="102" t="s">
        <v>269</v>
      </c>
      <c r="B212" s="102" t="s">
        <v>360</v>
      </c>
      <c r="C212" s="103">
        <v>70</v>
      </c>
      <c r="D212" s="1"/>
      <c r="E212" s="1"/>
      <c r="F212" s="1"/>
      <c r="G212" s="1"/>
      <c r="H212" s="1"/>
      <c r="I212" s="1"/>
      <c r="J212" s="1"/>
    </row>
    <row r="213">
      <c r="A213" s="102" t="s">
        <v>270</v>
      </c>
      <c r="B213" s="102" t="s">
        <v>360</v>
      </c>
      <c r="C213" s="103">
        <v>50</v>
      </c>
      <c r="D213" s="1"/>
      <c r="E213" s="1"/>
      <c r="F213" s="1"/>
      <c r="G213" s="1"/>
      <c r="H213" s="1"/>
      <c r="I213" s="1"/>
      <c r="J213" s="1"/>
    </row>
    <row r="214">
      <c r="A214" s="102" t="s">
        <v>56</v>
      </c>
      <c r="B214" s="102" t="s">
        <v>360</v>
      </c>
      <c r="C214" s="103">
        <v>581831.03000000003</v>
      </c>
      <c r="D214" s="1"/>
      <c r="E214" s="1"/>
      <c r="F214" s="1"/>
      <c r="G214" s="1"/>
      <c r="H214" s="1"/>
      <c r="I214" s="1"/>
      <c r="J214" s="1"/>
    </row>
    <row r="215">
      <c r="A215" s="102" t="s">
        <v>112</v>
      </c>
      <c r="B215" s="102" t="s">
        <v>360</v>
      </c>
      <c r="C215" s="103">
        <v>220722.66</v>
      </c>
      <c r="D215" s="1"/>
      <c r="E215" s="1"/>
      <c r="F215" s="1"/>
      <c r="G215" s="1"/>
      <c r="H215" s="1"/>
      <c r="I215" s="1"/>
      <c r="J215" s="1"/>
    </row>
    <row r="216">
      <c r="A216" s="102" t="s">
        <v>305</v>
      </c>
      <c r="B216" s="102" t="s">
        <v>360</v>
      </c>
      <c r="C216" s="103">
        <v>50529.07</v>
      </c>
      <c r="D216" s="1"/>
      <c r="E216" s="1"/>
      <c r="F216" s="1"/>
      <c r="G216" s="1"/>
      <c r="H216" s="1"/>
      <c r="I216" s="1"/>
      <c r="J216" s="1"/>
    </row>
    <row r="217">
      <c r="A217" s="102" t="s">
        <v>222</v>
      </c>
      <c r="B217" s="102" t="s">
        <v>360</v>
      </c>
      <c r="C217" s="103">
        <v>162.5</v>
      </c>
      <c r="D217" s="1"/>
      <c r="E217" s="1"/>
      <c r="F217" s="1"/>
      <c r="G217" s="1"/>
      <c r="H217" s="1"/>
      <c r="I217" s="1"/>
      <c r="J217" s="1"/>
    </row>
    <row r="218">
      <c r="A218" s="102" t="s">
        <v>212</v>
      </c>
      <c r="B218" s="102" t="s">
        <v>360</v>
      </c>
      <c r="C218" s="103">
        <v>819740.06000000006</v>
      </c>
      <c r="D218" s="40">
        <f>C218+C217+C216+C215+C214+C213+C212+C211+C210</f>
        <v>2601528.3700000001</v>
      </c>
      <c r="E218" s="1"/>
      <c r="F218" s="1"/>
      <c r="G218" s="1"/>
      <c r="H218" s="1"/>
      <c r="I218" s="1"/>
      <c r="J218" s="1"/>
    </row>
    <row r="219">
      <c r="A219" s="102" t="s">
        <v>228</v>
      </c>
      <c r="B219" s="102" t="s">
        <v>361</v>
      </c>
      <c r="C219" s="103">
        <v>45.149999999999999</v>
      </c>
      <c r="D219" s="1"/>
      <c r="E219" s="1"/>
      <c r="F219" s="1"/>
      <c r="G219" s="1"/>
      <c r="H219" s="1"/>
      <c r="I219" s="1"/>
      <c r="J219" s="1"/>
    </row>
    <row r="220">
      <c r="A220" s="102" t="s">
        <v>229</v>
      </c>
      <c r="B220" s="102" t="s">
        <v>361</v>
      </c>
      <c r="C220" s="103">
        <v>400</v>
      </c>
      <c r="D220" s="1"/>
      <c r="E220" s="1"/>
      <c r="F220" s="1"/>
      <c r="G220" s="1"/>
      <c r="H220" s="1"/>
      <c r="I220" s="1"/>
      <c r="J220" s="1"/>
    </row>
    <row r="221">
      <c r="A221" s="102" t="s">
        <v>329</v>
      </c>
      <c r="B221" s="102" t="s">
        <v>361</v>
      </c>
      <c r="C221" s="103">
        <v>1.0700000000000001</v>
      </c>
      <c r="D221" s="40">
        <f>C221+C220+C219</f>
        <v>446.21999999999997</v>
      </c>
      <c r="E221" s="1"/>
      <c r="F221" s="1"/>
      <c r="G221" s="1"/>
      <c r="H221" s="1"/>
      <c r="I221" s="1"/>
      <c r="J221" s="1"/>
    </row>
    <row r="222">
      <c r="A222" s="102" t="s">
        <v>220</v>
      </c>
      <c r="B222" s="102" t="s">
        <v>362</v>
      </c>
      <c r="C222" s="103">
        <v>931777.56999999995</v>
      </c>
      <c r="D222" s="1"/>
      <c r="E222" s="1"/>
      <c r="F222" s="1"/>
      <c r="G222" s="1"/>
      <c r="H222" s="1"/>
      <c r="I222" s="1"/>
      <c r="J222" s="1"/>
    </row>
    <row r="223">
      <c r="A223" s="102" t="s">
        <v>228</v>
      </c>
      <c r="B223" s="102" t="s">
        <v>363</v>
      </c>
      <c r="C223" s="103">
        <v>127.02</v>
      </c>
      <c r="D223" s="1"/>
      <c r="E223" s="1"/>
      <c r="F223" s="1"/>
      <c r="G223" s="1"/>
      <c r="H223" s="1"/>
      <c r="I223" s="1"/>
      <c r="J223" s="1"/>
    </row>
    <row r="224">
      <c r="A224" s="102" t="s">
        <v>229</v>
      </c>
      <c r="B224" s="102" t="s">
        <v>363</v>
      </c>
      <c r="C224" s="103">
        <v>79390.429999999993</v>
      </c>
      <c r="D224" s="1"/>
      <c r="E224" s="1"/>
      <c r="F224" s="1"/>
      <c r="G224" s="1"/>
      <c r="H224" s="1"/>
      <c r="I224" s="1"/>
      <c r="J224" s="1"/>
    </row>
    <row r="225">
      <c r="A225" s="102" t="s">
        <v>275</v>
      </c>
      <c r="B225" s="102" t="s">
        <v>363</v>
      </c>
      <c r="C225" s="103">
        <v>0.080000000000000002</v>
      </c>
      <c r="D225" s="1"/>
      <c r="E225" s="1"/>
      <c r="F225" s="1"/>
      <c r="G225" s="1"/>
      <c r="H225" s="1"/>
      <c r="I225" s="1"/>
      <c r="J225" s="1"/>
    </row>
    <row r="226">
      <c r="A226" s="102" t="s">
        <v>231</v>
      </c>
      <c r="B226" s="102" t="s">
        <v>363</v>
      </c>
      <c r="C226" s="103">
        <v>2602.3699999999999</v>
      </c>
      <c r="D226" s="1"/>
      <c r="E226" s="1"/>
      <c r="F226" s="1"/>
      <c r="G226" s="1"/>
      <c r="H226" s="1"/>
      <c r="I226" s="1"/>
      <c r="J226" s="1"/>
    </row>
    <row r="227">
      <c r="A227" s="102" t="s">
        <v>56</v>
      </c>
      <c r="B227" s="102" t="s">
        <v>363</v>
      </c>
      <c r="C227" s="103">
        <v>49.149999999999999</v>
      </c>
      <c r="D227" s="1"/>
      <c r="E227" s="1"/>
      <c r="F227" s="1"/>
      <c r="G227" s="1"/>
      <c r="H227" s="1"/>
      <c r="I227" s="1"/>
      <c r="J227" s="1"/>
    </row>
    <row r="228">
      <c r="A228" s="102" t="s">
        <v>329</v>
      </c>
      <c r="B228" s="102" t="s">
        <v>363</v>
      </c>
      <c r="C228" s="103">
        <v>1332.6500000000001</v>
      </c>
      <c r="D228" s="40">
        <f>C228+C227+C226+C225+C224+C223</f>
        <v>83501.699999999997</v>
      </c>
      <c r="E228" s="1"/>
      <c r="F228" s="1"/>
      <c r="G228" s="1"/>
      <c r="H228" s="1"/>
      <c r="I228" s="1"/>
      <c r="J228" s="1"/>
    </row>
    <row r="229">
      <c r="A229" s="102" t="s">
        <v>218</v>
      </c>
      <c r="B229" s="102" t="s">
        <v>364</v>
      </c>
      <c r="C229" s="103">
        <v>-3.8199999999999998</v>
      </c>
      <c r="D229" s="40">
        <f>C229+C230+C231+C232+C233+C234+C235+C236+C237+C238+C239+C240+C241+C242+C243+C244</f>
        <v>-131263.42999999999</v>
      </c>
      <c r="E229" s="1"/>
      <c r="F229" s="1"/>
      <c r="G229" s="1"/>
      <c r="H229" s="1"/>
      <c r="I229" s="1"/>
      <c r="J229" s="1"/>
    </row>
    <row r="230">
      <c r="A230" s="102" t="s">
        <v>228</v>
      </c>
      <c r="B230" s="102" t="s">
        <v>364</v>
      </c>
      <c r="C230" s="103">
        <v>-3.2599999999999998</v>
      </c>
      <c r="D230" s="1"/>
      <c r="E230" s="1"/>
      <c r="F230" s="1"/>
      <c r="G230" s="1"/>
      <c r="H230" s="1"/>
      <c r="I230" s="1"/>
      <c r="J230" s="1"/>
    </row>
    <row r="231">
      <c r="A231" s="102" t="s">
        <v>229</v>
      </c>
      <c r="B231" s="102" t="s">
        <v>364</v>
      </c>
      <c r="C231" s="103">
        <v>-69008.669999999998</v>
      </c>
      <c r="D231" s="1"/>
      <c r="E231" s="1"/>
      <c r="F231" s="1"/>
      <c r="G231" s="1"/>
      <c r="H231" s="1"/>
      <c r="I231" s="1"/>
      <c r="J231" s="1"/>
    </row>
    <row r="232">
      <c r="A232" s="102" t="s">
        <v>267</v>
      </c>
      <c r="B232" s="102" t="s">
        <v>364</v>
      </c>
      <c r="C232" s="103">
        <v>0</v>
      </c>
      <c r="D232" s="1"/>
      <c r="E232" s="1"/>
      <c r="F232" s="1"/>
      <c r="G232" s="1"/>
      <c r="H232" s="1"/>
      <c r="I232" s="1"/>
      <c r="J232" s="1"/>
    </row>
    <row r="233">
      <c r="A233" s="102" t="s">
        <v>269</v>
      </c>
      <c r="B233" s="102" t="s">
        <v>364</v>
      </c>
      <c r="C233" s="103">
        <v>-0.01</v>
      </c>
      <c r="D233" s="1"/>
      <c r="E233" s="1"/>
      <c r="F233" s="1"/>
      <c r="G233" s="1"/>
      <c r="H233" s="1"/>
      <c r="I233" s="1"/>
      <c r="J233" s="1"/>
    </row>
    <row r="234">
      <c r="A234" s="102" t="s">
        <v>270</v>
      </c>
      <c r="B234" s="102" t="s">
        <v>364</v>
      </c>
      <c r="C234" s="103">
        <v>0</v>
      </c>
      <c r="D234" s="1"/>
      <c r="E234" s="1"/>
      <c r="F234" s="1"/>
      <c r="G234" s="1"/>
      <c r="H234" s="1"/>
      <c r="I234" s="1"/>
      <c r="J234" s="1"/>
    </row>
    <row r="235">
      <c r="A235" s="102" t="s">
        <v>275</v>
      </c>
      <c r="B235" s="102" t="s">
        <v>364</v>
      </c>
      <c r="C235" s="103">
        <v>-0.070000000000000007</v>
      </c>
      <c r="D235" s="1"/>
      <c r="E235" s="1"/>
      <c r="F235" s="1"/>
      <c r="G235" s="1"/>
      <c r="H235" s="1"/>
      <c r="I235" s="1"/>
      <c r="J235" s="1"/>
    </row>
    <row r="236">
      <c r="A236" s="102" t="s">
        <v>304</v>
      </c>
      <c r="B236" s="102" t="s">
        <v>364</v>
      </c>
      <c r="C236" s="103">
        <v>-0.97999999999999998</v>
      </c>
      <c r="D236" s="1"/>
      <c r="E236" s="1"/>
      <c r="F236" s="1"/>
      <c r="G236" s="1"/>
      <c r="H236" s="1"/>
      <c r="I236" s="1"/>
      <c r="J236" s="1"/>
    </row>
    <row r="237">
      <c r="A237" s="102" t="s">
        <v>110</v>
      </c>
      <c r="B237" s="102" t="s">
        <v>364</v>
      </c>
      <c r="C237" s="103">
        <v>-344.88</v>
      </c>
      <c r="D237" s="1"/>
      <c r="E237" s="1"/>
      <c r="F237" s="1"/>
      <c r="G237" s="1"/>
      <c r="H237" s="1"/>
      <c r="I237" s="1"/>
      <c r="J237" s="1"/>
    </row>
    <row r="238">
      <c r="A238" s="102" t="s">
        <v>231</v>
      </c>
      <c r="B238" s="102" t="s">
        <v>364</v>
      </c>
      <c r="C238" s="103">
        <v>-4924.0299999999997</v>
      </c>
      <c r="D238" s="1"/>
      <c r="E238" s="1"/>
      <c r="F238" s="1"/>
      <c r="G238" s="1"/>
      <c r="H238" s="1"/>
      <c r="I238" s="1"/>
      <c r="J238" s="1"/>
    </row>
    <row r="239">
      <c r="A239" s="102" t="s">
        <v>56</v>
      </c>
      <c r="B239" s="102" t="s">
        <v>364</v>
      </c>
      <c r="C239" s="103">
        <v>-22701.029999999999</v>
      </c>
      <c r="D239" s="1"/>
      <c r="E239" s="1"/>
      <c r="F239" s="1"/>
      <c r="G239" s="1"/>
      <c r="H239" s="1"/>
      <c r="I239" s="1"/>
      <c r="J239" s="1"/>
    </row>
    <row r="240">
      <c r="A240" s="102" t="s">
        <v>112</v>
      </c>
      <c r="B240" s="102" t="s">
        <v>364</v>
      </c>
      <c r="C240" s="103">
        <v>-267.32999999999998</v>
      </c>
      <c r="D240" s="1"/>
      <c r="E240" s="1"/>
      <c r="F240" s="1"/>
      <c r="G240" s="1"/>
      <c r="H240" s="1"/>
      <c r="I240" s="1"/>
      <c r="J240" s="1"/>
    </row>
    <row r="241">
      <c r="A241" s="102" t="s">
        <v>276</v>
      </c>
      <c r="B241" s="102" t="s">
        <v>364</v>
      </c>
      <c r="C241" s="103">
        <v>-759.30999999999995</v>
      </c>
      <c r="D241" s="1"/>
      <c r="E241" s="1"/>
      <c r="F241" s="1"/>
      <c r="G241" s="1"/>
      <c r="H241" s="1"/>
      <c r="I241" s="1"/>
      <c r="J241" s="1"/>
    </row>
    <row r="242">
      <c r="A242" s="102" t="s">
        <v>305</v>
      </c>
      <c r="B242" s="102" t="s">
        <v>364</v>
      </c>
      <c r="C242" s="103">
        <v>-25129.619999999999</v>
      </c>
      <c r="D242" s="1"/>
      <c r="E242" s="1"/>
      <c r="F242" s="1"/>
      <c r="G242" s="1"/>
      <c r="H242" s="1"/>
      <c r="I242" s="1"/>
      <c r="J242" s="1"/>
    </row>
    <row r="243">
      <c r="A243" s="102" t="s">
        <v>329</v>
      </c>
      <c r="B243" s="102" t="s">
        <v>364</v>
      </c>
      <c r="C243" s="103">
        <v>-83.469999999999999</v>
      </c>
      <c r="D243" s="1"/>
      <c r="E243" s="1"/>
      <c r="F243" s="1"/>
      <c r="G243" s="1"/>
      <c r="H243" s="1"/>
      <c r="I243" s="1"/>
      <c r="J243" s="1"/>
    </row>
    <row r="244">
      <c r="A244" s="105" t="s">
        <v>212</v>
      </c>
      <c r="B244" s="105" t="s">
        <v>364</v>
      </c>
      <c r="C244" s="106">
        <v>-8036.9499999999998</v>
      </c>
      <c r="D244" s="1"/>
      <c r="E244" s="1"/>
      <c r="F244" s="1"/>
      <c r="G244" s="1"/>
      <c r="H244" s="1"/>
      <c r="I244" s="1"/>
      <c r="J244" s="1"/>
    </row>
    <row r="245" ht="13.5">
      <c r="A245" s="107" t="s">
        <v>314</v>
      </c>
      <c r="B245" s="108"/>
      <c r="C245" s="109">
        <v>37832143.560000002</v>
      </c>
      <c r="D245" s="1"/>
      <c r="E245" s="1"/>
      <c r="F245" s="1"/>
      <c r="G245" s="1"/>
      <c r="H245" s="1"/>
      <c r="I245" s="1"/>
      <c r="J245" s="1"/>
    </row>
  </sheetData>
  <mergeCells count="4">
    <mergeCell ref="A1:F1"/>
    <mergeCell ref="A6:C6"/>
    <mergeCell ref="A7:C7"/>
    <mergeCell ref="A8:C8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language>ru-RU</dc:language>
  <cp:revision>81</cp:revision>
  <dcterms:created xsi:type="dcterms:W3CDTF">2015-02-26T11:08:47Z</dcterms:created>
  <dcterms:modified xsi:type="dcterms:W3CDTF">2024-12-05T05:51:24Z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